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87" i="1" l="1"/>
  <c r="E419" i="1"/>
  <c r="E377" i="1"/>
  <c r="D377" i="1"/>
  <c r="E368" i="1"/>
  <c r="E367" i="1"/>
  <c r="E369" i="1" s="1"/>
  <c r="D364" i="1"/>
  <c r="E354" i="1"/>
  <c r="E364" i="1" s="1"/>
  <c r="E344" i="1"/>
  <c r="E338" i="1"/>
  <c r="D338" i="1"/>
  <c r="E332" i="1"/>
  <c r="D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326" i="1" s="1"/>
  <c r="D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95" i="1" s="1"/>
  <c r="E244" i="1"/>
  <c r="D242" i="1"/>
  <c r="D255" i="1" s="1"/>
  <c r="E230" i="1"/>
  <c r="E255" i="1" s="1"/>
  <c r="E210" i="1"/>
  <c r="D210" i="1"/>
  <c r="E209" i="1"/>
  <c r="D209" i="1"/>
  <c r="E208" i="1"/>
  <c r="E223" i="1" s="1"/>
  <c r="D208" i="1"/>
  <c r="D196" i="1"/>
  <c r="E192" i="1"/>
  <c r="D192" i="1"/>
  <c r="E189" i="1"/>
  <c r="D189" i="1"/>
  <c r="D223" i="1" s="1"/>
  <c r="E188" i="1"/>
  <c r="D181" i="1"/>
  <c r="D185" i="1" s="1"/>
  <c r="E175" i="1"/>
  <c r="E164" i="1"/>
  <c r="E185" i="1" s="1"/>
  <c r="D152" i="1"/>
  <c r="E150" i="1"/>
  <c r="E145" i="1"/>
  <c r="E142" i="1"/>
  <c r="E152" i="1" s="1"/>
  <c r="E122" i="1"/>
  <c r="D122" i="1"/>
  <c r="E121" i="1"/>
  <c r="D121" i="1"/>
  <c r="E120" i="1"/>
  <c r="E133" i="1" s="1"/>
  <c r="D120" i="1"/>
  <c r="D133" i="1" s="1"/>
  <c r="E110" i="1"/>
  <c r="E97" i="1"/>
  <c r="D97" i="1"/>
  <c r="D93" i="1"/>
  <c r="E73" i="1"/>
  <c r="D73" i="1"/>
  <c r="E66" i="1"/>
  <c r="D66" i="1"/>
  <c r="E58" i="1"/>
  <c r="D58" i="1"/>
  <c r="D40" i="1"/>
  <c r="E35" i="1"/>
  <c r="E40" i="1" s="1"/>
  <c r="E27" i="1"/>
  <c r="D27" i="1"/>
  <c r="E23" i="1"/>
  <c r="D16" i="1"/>
  <c r="D11" i="1"/>
  <c r="D23" i="1" s="1"/>
  <c r="E488" i="1" l="1"/>
</calcChain>
</file>

<file path=xl/sharedStrings.xml><?xml version="1.0" encoding="utf-8"?>
<sst xmlns="http://schemas.openxmlformats.org/spreadsheetml/2006/main" count="755" uniqueCount="245">
  <si>
    <t xml:space="preserve">                      Выполнение</t>
  </si>
  <si>
    <t>основных мероприятий по текущему ремонту ж.д.</t>
  </si>
  <si>
    <t>ООО "ЖилСтройСервис" в 2015 году</t>
  </si>
  <si>
    <t xml:space="preserve">              ФАКТ</t>
  </si>
  <si>
    <t xml:space="preserve">№№ </t>
  </si>
  <si>
    <t>Наименование работ</t>
  </si>
  <si>
    <t>Ед.изм.</t>
  </si>
  <si>
    <t>Объем</t>
  </si>
  <si>
    <t>Сумма</t>
  </si>
  <si>
    <t>Примечание</t>
  </si>
  <si>
    <t>Ремонт кровли</t>
  </si>
  <si>
    <t>мягкой</t>
  </si>
  <si>
    <t>м2</t>
  </si>
  <si>
    <t>5 микрорайон д.1 (маш отд)</t>
  </si>
  <si>
    <t>5 микрорайон д.15 (под.1)</t>
  </si>
  <si>
    <t>Кирпичная д.2г</t>
  </si>
  <si>
    <t xml:space="preserve">6 микрорайон д.16 </t>
  </si>
  <si>
    <t>Кирпичная д.2б</t>
  </si>
  <si>
    <t>Октябрьская д.63/8 (под.2,4)</t>
  </si>
  <si>
    <t>Профсоюзная д.23"Восток"</t>
  </si>
  <si>
    <t>Профсоюзная д.23 (под.3)</t>
  </si>
  <si>
    <t>5 микрорайон д.2 (под.1,2)</t>
  </si>
  <si>
    <t>6 микрорайон д.12 (под.3)</t>
  </si>
  <si>
    <t>6 микрорайон д.25 (под.3)</t>
  </si>
  <si>
    <t>6 микрорайон д.9а (под.1)</t>
  </si>
  <si>
    <t>6 микрорайон д.9а (под.3)</t>
  </si>
  <si>
    <t>К.Маркса д.53</t>
  </si>
  <si>
    <t>Профсоюзная д.23 (маш.отд.)</t>
  </si>
  <si>
    <t>Итого:</t>
  </si>
  <si>
    <t>металлической</t>
  </si>
  <si>
    <t>К.Маркса д.21/30</t>
  </si>
  <si>
    <t>Гражданская д.141/14</t>
  </si>
  <si>
    <t>промазка фальц.</t>
  </si>
  <si>
    <t>шиферной</t>
  </si>
  <si>
    <t>Октябрьская д.22/6</t>
  </si>
  <si>
    <t>Глуховская д.1</t>
  </si>
  <si>
    <t>Энгельса д.1А</t>
  </si>
  <si>
    <t>Рязанская д.67</t>
  </si>
  <si>
    <t>Профсоюзная д.22/7</t>
  </si>
  <si>
    <t>Октябрьская д.37/3</t>
  </si>
  <si>
    <t>Л.Шмидта д.32/16</t>
  </si>
  <si>
    <t>Советская д.78/18</t>
  </si>
  <si>
    <t>Ленинская д.26</t>
  </si>
  <si>
    <t>К.Маркса д.24/31</t>
  </si>
  <si>
    <t>Советская д.57</t>
  </si>
  <si>
    <t>Ремонт м/п швов</t>
  </si>
  <si>
    <t>6 микрорайон д.9а</t>
  </si>
  <si>
    <t>6 микрорайон д.22</t>
  </si>
  <si>
    <t>6 микрорайон д.10</t>
  </si>
  <si>
    <t>6 микрорайон д.22а</t>
  </si>
  <si>
    <t>5 микрорайон д.1</t>
  </si>
  <si>
    <t>5 микрорайон д.3</t>
  </si>
  <si>
    <t>6 микрорайон д.28</t>
  </si>
  <si>
    <t>6 микрорайон д.25</t>
  </si>
  <si>
    <t>6 микрорайон д.18</t>
  </si>
  <si>
    <t>6 микрорайон д.17</t>
  </si>
  <si>
    <t>6 микрорайон д.9</t>
  </si>
  <si>
    <t>6 микрорайон д.1</t>
  </si>
  <si>
    <t>6 микрорайон д.7</t>
  </si>
  <si>
    <t>6 микрорайон д.2</t>
  </si>
  <si>
    <t>6 микрорайон д.12</t>
  </si>
  <si>
    <t>5 микрорайон д.2</t>
  </si>
  <si>
    <t>Ремонт парапетов</t>
  </si>
  <si>
    <t>м.п.</t>
  </si>
  <si>
    <t>5 микрорайон д.14 под.5</t>
  </si>
  <si>
    <t>Ремонт козырьков</t>
  </si>
  <si>
    <t>Профсоюзная д.32а</t>
  </si>
  <si>
    <t>К.Маркса д.32/16</t>
  </si>
  <si>
    <t>Октябрьская д.37/3б</t>
  </si>
  <si>
    <t>Островского д.27</t>
  </si>
  <si>
    <t>Профсоюзная д.32</t>
  </si>
  <si>
    <t>Ремонт фасадов</t>
  </si>
  <si>
    <t>Гражданская д.28</t>
  </si>
  <si>
    <t>К.Маркса д.19/33</t>
  </si>
  <si>
    <t>Тельмана д.3 (цоколь)</t>
  </si>
  <si>
    <t>Советская д.102</t>
  </si>
  <si>
    <t>Ленинская д.9 (цоколь)</t>
  </si>
  <si>
    <t>Ленинская д.26 (цоколь)</t>
  </si>
  <si>
    <t>Ленинская д.32</t>
  </si>
  <si>
    <t>Тельмана д.14</t>
  </si>
  <si>
    <t>Ленинская д.6</t>
  </si>
  <si>
    <t>Благонравова д.7/1</t>
  </si>
  <si>
    <t>Советская д.48</t>
  </si>
  <si>
    <t>Восстания д.1в</t>
  </si>
  <si>
    <t>К.Маркса д.19/36</t>
  </si>
  <si>
    <t>Пролетарская д.19 (цоколь)</t>
  </si>
  <si>
    <t>Ленинская д.7</t>
  </si>
  <si>
    <t>Профсоюзная д.22/7(балконы)</t>
  </si>
  <si>
    <t>Советская д.117а</t>
  </si>
  <si>
    <t>Ремонт отмостки и ступеней</t>
  </si>
  <si>
    <t>Глуховская д.1 (отм.)</t>
  </si>
  <si>
    <t>6 микрорайон д.22( ступ.)</t>
  </si>
  <si>
    <t>5 микрорайон д.1 под.1 (ступ.)</t>
  </si>
  <si>
    <t>м3</t>
  </si>
  <si>
    <t>Тупицина д.12</t>
  </si>
  <si>
    <t>Октябрьская д.13/14</t>
  </si>
  <si>
    <t>Октябрьская д.18</t>
  </si>
  <si>
    <t>Энгельса д.1а</t>
  </si>
  <si>
    <t>Советская д.57(ступ.)</t>
  </si>
  <si>
    <t>Тельмана д.12</t>
  </si>
  <si>
    <t>Ремонт  подъездов</t>
  </si>
  <si>
    <t>под.</t>
  </si>
  <si>
    <t>Советская д.107/18</t>
  </si>
  <si>
    <t>Советская д.109</t>
  </si>
  <si>
    <t>Советская д.128</t>
  </si>
  <si>
    <t>Восстания д.1б</t>
  </si>
  <si>
    <t>Островского д.10</t>
  </si>
  <si>
    <t>Советская д.14</t>
  </si>
  <si>
    <t>6 микрорайон д.27</t>
  </si>
  <si>
    <t>Гражданская д.143</t>
  </si>
  <si>
    <t>Гражданская д.145</t>
  </si>
  <si>
    <t>Гражданская д.147</t>
  </si>
  <si>
    <t>Гражданская д.149</t>
  </si>
  <si>
    <t>Гражданская д.151</t>
  </si>
  <si>
    <t>Советская д.35</t>
  </si>
  <si>
    <t>Советская д.95</t>
  </si>
  <si>
    <t>Пролетарская д.19</t>
  </si>
  <si>
    <t>Смена трубопровода холодного водоснабжения</t>
  </si>
  <si>
    <t>Пролетарская д.11</t>
  </si>
  <si>
    <t xml:space="preserve">Октябрьская д.63/8 </t>
  </si>
  <si>
    <t>Ширяевский пер. д.26</t>
  </si>
  <si>
    <t>5 микрорайон д.1 под.1-4</t>
  </si>
  <si>
    <t xml:space="preserve">Гражданская д.141/14 </t>
  </si>
  <si>
    <t>Советская д.185</t>
  </si>
  <si>
    <t>1 Русанцевский пер.д.40</t>
  </si>
  <si>
    <t>Советская д.10</t>
  </si>
  <si>
    <t>Ленинская д.4</t>
  </si>
  <si>
    <t>Меланжистов д.1</t>
  </si>
  <si>
    <t>Ленинская д.9</t>
  </si>
  <si>
    <t>Профсоюзная д.23</t>
  </si>
  <si>
    <t>Смена трубопровода горячего водоснабжения</t>
  </si>
  <si>
    <t>6 микрорайон д.6</t>
  </si>
  <si>
    <t>5 микрорайон д.9</t>
  </si>
  <si>
    <t>5 микрорайон д.17</t>
  </si>
  <si>
    <t>5 микрорайон д.14</t>
  </si>
  <si>
    <t>Кирпичная д.2В</t>
  </si>
  <si>
    <t>6 микрорайон д.11</t>
  </si>
  <si>
    <t>К.Маркса д.90</t>
  </si>
  <si>
    <t>5 микрорайон д.8</t>
  </si>
  <si>
    <t>5 микрорайон д.15</t>
  </si>
  <si>
    <t>6 микрорайон д.3</t>
  </si>
  <si>
    <t>6 микрорайон д.16</t>
  </si>
  <si>
    <t>6 микрорайон д.23</t>
  </si>
  <si>
    <t>С.Перовской д.103</t>
  </si>
  <si>
    <t>Ремонт трубопровода отопления</t>
  </si>
  <si>
    <t>6 микрорайон д.13</t>
  </si>
  <si>
    <t>П.Коммуны д.10/92</t>
  </si>
  <si>
    <t xml:space="preserve">Тельмана д.3 </t>
  </si>
  <si>
    <t xml:space="preserve">Тельмана д.6 </t>
  </si>
  <si>
    <t>Советская д.33</t>
  </si>
  <si>
    <t>мп</t>
  </si>
  <si>
    <t>Советская д.29 к.5</t>
  </si>
  <si>
    <t>Советская д.29 к.2</t>
  </si>
  <si>
    <t>Советская д.2в</t>
  </si>
  <si>
    <t>К.Маркса д.68</t>
  </si>
  <si>
    <t>Октябрьская д.63/8</t>
  </si>
  <si>
    <t>Советская д.119/17</t>
  </si>
  <si>
    <t>Смена трубопровода канализации</t>
  </si>
  <si>
    <t>6 микрорайон д.11а</t>
  </si>
  <si>
    <t>Благонравова д.4а</t>
  </si>
  <si>
    <t>Чернышевского д.5</t>
  </si>
  <si>
    <t>Тельмана д.13</t>
  </si>
  <si>
    <t>Л.Шмидта д.16</t>
  </si>
  <si>
    <t>Советская д.29 к.3</t>
  </si>
  <si>
    <t>Советская д.65</t>
  </si>
  <si>
    <t>Подготовка элеваторных узлов(шт)</t>
  </si>
  <si>
    <t>6 микрорайон д.27 ЖЭУ</t>
  </si>
  <si>
    <t>6 микрорайон д.4а</t>
  </si>
  <si>
    <t>Кирпичная д.2в</t>
  </si>
  <si>
    <t xml:space="preserve">6 микрорайон д.27 </t>
  </si>
  <si>
    <t>Ревизия тепловых вводов</t>
  </si>
  <si>
    <t>шт</t>
  </si>
  <si>
    <t>Советская д.117</t>
  </si>
  <si>
    <t>Октябьская д.85/9</t>
  </si>
  <si>
    <t>Октябьская д.63/8</t>
  </si>
  <si>
    <t>Советская д.29 к.1</t>
  </si>
  <si>
    <t>Советская д.12</t>
  </si>
  <si>
    <t>Советская д.2В</t>
  </si>
  <si>
    <t>Пролетарская д.21</t>
  </si>
  <si>
    <t>Тупицына д.25</t>
  </si>
  <si>
    <t>К.Маркса д.50/19</t>
  </si>
  <si>
    <t>Советская д.191</t>
  </si>
  <si>
    <t>Утепление трубопровода</t>
  </si>
  <si>
    <t>Островского д.18</t>
  </si>
  <si>
    <t>Профсоюзная д.38</t>
  </si>
  <si>
    <t>Тельмана д.3</t>
  </si>
  <si>
    <t>Откачка фекальных вод</t>
  </si>
  <si>
    <t>Восстания д.1д</t>
  </si>
  <si>
    <t>Ремонт ограждений детских площадок  и прочее</t>
  </si>
  <si>
    <t>лавочка</t>
  </si>
  <si>
    <t>окр.забора</t>
  </si>
  <si>
    <t>м</t>
  </si>
  <si>
    <t>огр.</t>
  </si>
  <si>
    <t>Смена стекол</t>
  </si>
  <si>
    <t>К.Маркса д.108</t>
  </si>
  <si>
    <t>Ремонт дверей</t>
  </si>
  <si>
    <t>5 микро д.2 под.5</t>
  </si>
  <si>
    <t xml:space="preserve">6 микро д.2 </t>
  </si>
  <si>
    <t>6 микро д.22 коляс.</t>
  </si>
  <si>
    <t>мет.дверь+ приб.</t>
  </si>
  <si>
    <t>ушки</t>
  </si>
  <si>
    <t xml:space="preserve">6 микро д.18 </t>
  </si>
  <si>
    <t>пружины</t>
  </si>
  <si>
    <t>Пролетарская д.25</t>
  </si>
  <si>
    <t>петли</t>
  </si>
  <si>
    <t>Прочие работы</t>
  </si>
  <si>
    <t>Советская д.185 (под.4)</t>
  </si>
  <si>
    <t>перила</t>
  </si>
  <si>
    <t>Советская д.29 к.2 кв 14</t>
  </si>
  <si>
    <t>дер.полы</t>
  </si>
  <si>
    <t>мус. 1 кр.</t>
  </si>
  <si>
    <t>огр.л/м</t>
  </si>
  <si>
    <t>полы</t>
  </si>
  <si>
    <t xml:space="preserve">полы </t>
  </si>
  <si>
    <t>пристройка</t>
  </si>
  <si>
    <t>окр.газ-да</t>
  </si>
  <si>
    <t>окр.пола</t>
  </si>
  <si>
    <t>Пролетарская д.11а</t>
  </si>
  <si>
    <t>"</t>
  </si>
  <si>
    <t>раз.работы</t>
  </si>
  <si>
    <t>окр.т/ввода</t>
  </si>
  <si>
    <t>шт.</t>
  </si>
  <si>
    <t>мус.клап.</t>
  </si>
  <si>
    <t>окр.эл.узла</t>
  </si>
  <si>
    <t>Восстания д.1а/17</t>
  </si>
  <si>
    <t>8 Марта д.56/44</t>
  </si>
  <si>
    <t>С.Перовской д.70</t>
  </si>
  <si>
    <t>Советская д.130</t>
  </si>
  <si>
    <t>8 марта д.19/36</t>
  </si>
  <si>
    <t>Электротехнические работы</t>
  </si>
  <si>
    <t>авт.</t>
  </si>
  <si>
    <t>Благонравова д.6</t>
  </si>
  <si>
    <t>см.ламп</t>
  </si>
  <si>
    <t>эл..щит</t>
  </si>
  <si>
    <t>патр.</t>
  </si>
  <si>
    <t>выкл.</t>
  </si>
  <si>
    <t>светильник</t>
  </si>
  <si>
    <t>пров.</t>
  </si>
  <si>
    <t>эл.счетч.</t>
  </si>
  <si>
    <t>5 микрорайон д.1 под.1</t>
  </si>
  <si>
    <t>освещ.на л/кл.</t>
  </si>
  <si>
    <t xml:space="preserve">5 микрорайон д.1 </t>
  </si>
  <si>
    <t>6 микрорайон д.27 под2</t>
  </si>
  <si>
    <t>Советская д.117А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</si>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</sst>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10"/>
      <name val="Arial Cyr"/>
      <charset val="204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0" fillId="0" borderId="10" xfId="0" applyBorder="1"/>
    <xf numFmtId="0" fontId="7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5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/>
    <xf numFmtId="0" fontId="7" fillId="0" borderId="14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3" xfId="0" applyFill="1" applyBorder="1"/>
    <xf numFmtId="0" fontId="8" fillId="0" borderId="14" xfId="0" applyFont="1" applyBorder="1"/>
    <xf numFmtId="0" fontId="10" fillId="0" borderId="13" xfId="0" applyFont="1" applyBorder="1"/>
    <xf numFmtId="0" fontId="10" fillId="2" borderId="14" xfId="0" applyFont="1" applyFill="1" applyBorder="1"/>
    <xf numFmtId="0" fontId="10" fillId="2" borderId="13" xfId="0" applyFont="1" applyFill="1" applyBorder="1"/>
    <xf numFmtId="0" fontId="10" fillId="0" borderId="14" xfId="0" applyFont="1" applyBorder="1"/>
    <xf numFmtId="0" fontId="0" fillId="0" borderId="16" xfId="0" applyBorder="1"/>
    <xf numFmtId="0" fontId="1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9" xfId="0" applyFont="1" applyBorder="1"/>
    <xf numFmtId="0" fontId="0" fillId="0" borderId="11" xfId="0" applyBorder="1"/>
    <xf numFmtId="0" fontId="0" fillId="0" borderId="17" xfId="0" applyBorder="1" applyAlignment="1">
      <alignment horizontal="center"/>
    </xf>
    <xf numFmtId="0" fontId="7" fillId="0" borderId="18" xfId="0" applyFont="1" applyBorder="1"/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10" fillId="0" borderId="18" xfId="0" applyFon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7" fillId="0" borderId="14" xfId="0" applyFont="1" applyBorder="1"/>
    <xf numFmtId="0" fontId="0" fillId="0" borderId="21" xfId="0" applyBorder="1"/>
    <xf numFmtId="0" fontId="0" fillId="0" borderId="22" xfId="0" applyBorder="1"/>
    <xf numFmtId="0" fontId="0" fillId="2" borderId="22" xfId="0" applyFill="1" applyBorder="1"/>
    <xf numFmtId="0" fontId="0" fillId="0" borderId="23" xfId="0" applyBorder="1"/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3" xfId="0" applyFont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25" xfId="0" applyBorder="1" applyAlignment="1">
      <alignment horizontal="center"/>
    </xf>
    <xf numFmtId="0" fontId="7" fillId="0" borderId="22" xfId="0" applyFont="1" applyBorder="1"/>
    <xf numFmtId="0" fontId="0" fillId="0" borderId="22" xfId="0" applyBorder="1" applyAlignment="1">
      <alignment horizontal="center"/>
    </xf>
    <xf numFmtId="0" fontId="10" fillId="0" borderId="21" xfId="0" applyFont="1" applyBorder="1"/>
    <xf numFmtId="0" fontId="11" fillId="0" borderId="11" xfId="0" applyFont="1" applyBorder="1"/>
    <xf numFmtId="0" fontId="11" fillId="0" borderId="9" xfId="0" applyFont="1" applyBorder="1"/>
    <xf numFmtId="0" fontId="0" fillId="0" borderId="0" xfId="0" applyAlignment="1">
      <alignment horizontal="center"/>
    </xf>
    <xf numFmtId="0" fontId="0" fillId="0" borderId="18" xfId="0" applyFont="1" applyBorder="1"/>
    <xf numFmtId="0" fontId="10" fillId="2" borderId="18" xfId="0" applyFont="1" applyFill="1" applyBorder="1"/>
    <xf numFmtId="0" fontId="0" fillId="0" borderId="13" xfId="0" applyFont="1" applyBorder="1"/>
    <xf numFmtId="0" fontId="7" fillId="0" borderId="9" xfId="0" applyFont="1" applyBorder="1"/>
    <xf numFmtId="0" fontId="12" fillId="0" borderId="9" xfId="0" applyFont="1" applyBorder="1"/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/>
    <xf numFmtId="0" fontId="12" fillId="0" borderId="19" xfId="0" applyFont="1" applyBorder="1"/>
    <xf numFmtId="0" fontId="7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2" borderId="13" xfId="0" applyFont="1" applyFill="1" applyBorder="1"/>
    <xf numFmtId="0" fontId="12" fillId="0" borderId="15" xfId="0" applyFont="1" applyBorder="1"/>
    <xf numFmtId="0" fontId="2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4" xfId="0" applyFont="1" applyBorder="1"/>
    <xf numFmtId="0" fontId="0" fillId="0" borderId="14" xfId="0" applyBorder="1" applyAlignment="1">
      <alignment horizontal="right"/>
    </xf>
    <xf numFmtId="0" fontId="10" fillId="0" borderId="26" xfId="0" applyFont="1" applyBorder="1"/>
    <xf numFmtId="0" fontId="0" fillId="0" borderId="27" xfId="0" applyBorder="1" applyAlignment="1">
      <alignment horizontal="right"/>
    </xf>
    <xf numFmtId="0" fontId="0" fillId="0" borderId="22" xfId="0" applyFont="1" applyBorder="1"/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10" fillId="0" borderId="22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2" fillId="0" borderId="22" xfId="0" applyFont="1" applyBorder="1"/>
    <xf numFmtId="0" fontId="14" fillId="0" borderId="22" xfId="0" applyFont="1" applyBorder="1"/>
    <xf numFmtId="0" fontId="5" fillId="0" borderId="14" xfId="0" applyFont="1" applyBorder="1" applyAlignment="1">
      <alignment horizontal="center"/>
    </xf>
    <xf numFmtId="0" fontId="0" fillId="0" borderId="21" xfId="0" applyFont="1" applyBorder="1"/>
    <xf numFmtId="0" fontId="7" fillId="0" borderId="22" xfId="0" applyFont="1" applyBorder="1" applyAlignment="1">
      <alignment horizontal="center"/>
    </xf>
    <xf numFmtId="0" fontId="14" fillId="0" borderId="9" xfId="0" applyFont="1" applyBorder="1"/>
    <xf numFmtId="0" fontId="15" fillId="0" borderId="11" xfId="0" applyFont="1" applyBorder="1"/>
    <xf numFmtId="0" fontId="5" fillId="0" borderId="0" xfId="0" applyFont="1" applyBorder="1" applyAlignment="1">
      <alignment horizontal="center"/>
    </xf>
    <xf numFmtId="0" fontId="0" fillId="2" borderId="14" xfId="0" applyFill="1" applyBorder="1"/>
    <xf numFmtId="0" fontId="10" fillId="0" borderId="14" xfId="0" applyFont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/>
    <xf numFmtId="0" fontId="16" fillId="0" borderId="0" xfId="0" applyFont="1" applyBorder="1"/>
    <xf numFmtId="0" fontId="7" fillId="0" borderId="25" xfId="0" applyFont="1" applyBorder="1"/>
    <xf numFmtId="0" fontId="2" fillId="0" borderId="22" xfId="0" applyFont="1" applyBorder="1" applyAlignment="1">
      <alignment horizontal="center"/>
    </xf>
    <xf numFmtId="0" fontId="13" fillId="0" borderId="13" xfId="0" applyFont="1" applyBorder="1"/>
    <xf numFmtId="0" fontId="7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10" fillId="0" borderId="14" xfId="0" applyNumberFormat="1" applyFont="1" applyBorder="1"/>
    <xf numFmtId="1" fontId="10" fillId="0" borderId="21" xfId="0" applyNumberFormat="1" applyFont="1" applyBorder="1"/>
    <xf numFmtId="1" fontId="14" fillId="0" borderId="9" xfId="0" applyNumberFormat="1" applyFont="1" applyBorder="1"/>
    <xf numFmtId="1" fontId="12" fillId="0" borderId="9" xfId="0" applyNumberFormat="1" applyFont="1" applyBorder="1"/>
    <xf numFmtId="0" fontId="7" fillId="0" borderId="20" xfId="0" applyFont="1" applyBorder="1"/>
    <xf numFmtId="0" fontId="5" fillId="0" borderId="21" xfId="0" applyFont="1" applyBorder="1"/>
    <xf numFmtId="0" fontId="7" fillId="0" borderId="17" xfId="0" applyFont="1" applyBorder="1"/>
    <xf numFmtId="0" fontId="0" fillId="0" borderId="32" xfId="0" applyFont="1" applyBorder="1"/>
    <xf numFmtId="0" fontId="0" fillId="0" borderId="19" xfId="0" applyFont="1" applyBorder="1"/>
    <xf numFmtId="0" fontId="7" fillId="0" borderId="12" xfId="0" applyFont="1" applyBorder="1"/>
    <xf numFmtId="0" fontId="0" fillId="0" borderId="16" xfId="0" applyFont="1" applyBorder="1"/>
    <xf numFmtId="0" fontId="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33" xfId="0" applyFont="1" applyBorder="1"/>
    <xf numFmtId="0" fontId="7" fillId="0" borderId="34" xfId="0" applyFont="1" applyBorder="1"/>
    <xf numFmtId="0" fontId="0" fillId="0" borderId="31" xfId="0" applyFont="1" applyBorder="1"/>
    <xf numFmtId="0" fontId="7" fillId="0" borderId="31" xfId="0" applyFont="1" applyBorder="1"/>
    <xf numFmtId="0" fontId="10" fillId="0" borderId="31" xfId="0" applyFont="1" applyBorder="1" applyAlignment="1">
      <alignment horizontal="right"/>
    </xf>
    <xf numFmtId="0" fontId="0" fillId="0" borderId="35" xfId="0" applyFont="1" applyBorder="1"/>
    <xf numFmtId="0" fontId="0" fillId="0" borderId="36" xfId="0" applyFont="1" applyBorder="1"/>
    <xf numFmtId="0" fontId="7" fillId="0" borderId="28" xfId="0" applyFont="1" applyBorder="1"/>
    <xf numFmtId="0" fontId="10" fillId="0" borderId="22" xfId="0" applyFont="1" applyBorder="1" applyAlignment="1">
      <alignment horizontal="right"/>
    </xf>
    <xf numFmtId="0" fontId="0" fillId="0" borderId="28" xfId="0" applyFont="1" applyBorder="1"/>
    <xf numFmtId="0" fontId="0" fillId="0" borderId="23" xfId="0" applyFont="1" applyBorder="1"/>
    <xf numFmtId="0" fontId="7" fillId="0" borderId="9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/>
    <xf numFmtId="0" fontId="7" fillId="0" borderId="18" xfId="0" applyFont="1" applyBorder="1" applyAlignment="1">
      <alignment horizontal="center"/>
    </xf>
    <xf numFmtId="0" fontId="0" fillId="0" borderId="32" xfId="0" applyBorder="1"/>
    <xf numFmtId="0" fontId="7" fillId="2" borderId="24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0" fontId="8" fillId="2" borderId="31" xfId="0" applyFont="1" applyFill="1" applyBorder="1"/>
    <xf numFmtId="0" fontId="8" fillId="2" borderId="22" xfId="0" applyFont="1" applyFill="1" applyBorder="1"/>
    <xf numFmtId="0" fontId="0" fillId="0" borderId="18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1" fontId="2" fillId="0" borderId="9" xfId="0" applyNumberFormat="1" applyFont="1" applyBorder="1"/>
    <xf numFmtId="1" fontId="1" fillId="0" borderId="14" xfId="0" applyNumberFormat="1" applyFont="1" applyBorder="1"/>
    <xf numFmtId="1" fontId="1" fillId="0" borderId="21" xfId="0" applyNumberFormat="1" applyFont="1" applyBorder="1"/>
    <xf numFmtId="0" fontId="1" fillId="0" borderId="14" xfId="0" applyFont="1" applyBorder="1"/>
    <xf numFmtId="0" fontId="0" fillId="0" borderId="16" xfId="0" applyBorder="1" applyAlignment="1">
      <alignment horizontal="center"/>
    </xf>
    <xf numFmtId="0" fontId="1" fillId="0" borderId="21" xfId="0" applyFont="1" applyBorder="1"/>
    <xf numFmtId="0" fontId="7" fillId="0" borderId="37" xfId="0" applyFont="1" applyBorder="1"/>
    <xf numFmtId="0" fontId="7" fillId="0" borderId="32" xfId="0" applyFont="1" applyBorder="1" applyAlignment="1">
      <alignment horizontal="center"/>
    </xf>
    <xf numFmtId="0" fontId="0" fillId="0" borderId="38" xfId="0" applyBorder="1"/>
    <xf numFmtId="0" fontId="10" fillId="0" borderId="32" xfId="0" applyFont="1" applyBorder="1"/>
    <xf numFmtId="0" fontId="10" fillId="2" borderId="15" xfId="0" applyFont="1" applyFill="1" applyBorder="1"/>
    <xf numFmtId="16" fontId="0" fillId="0" borderId="0" xfId="0" applyNumberFormat="1"/>
    <xf numFmtId="0" fontId="10" fillId="0" borderId="15" xfId="0" applyFont="1" applyBorder="1"/>
    <xf numFmtId="0" fontId="10" fillId="0" borderId="16" xfId="0" applyFont="1" applyBorder="1"/>
    <xf numFmtId="0" fontId="10" fillId="0" borderId="0" xfId="0" applyFont="1"/>
    <xf numFmtId="0" fontId="7" fillId="0" borderId="3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40" xfId="0" applyBorder="1"/>
    <xf numFmtId="0" fontId="17" fillId="0" borderId="9" xfId="0" applyFont="1" applyBorder="1"/>
    <xf numFmtId="1" fontId="18" fillId="0" borderId="9" xfId="0" applyNumberFormat="1" applyFont="1" applyBorder="1"/>
    <xf numFmtId="0" fontId="17" fillId="0" borderId="0" xfId="0" applyFont="1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2"/>
  <sheetViews>
    <sheetView tabSelected="1" topLeftCell="A475" workbookViewId="0">
      <selection activeCell="I62" sqref="I62"/>
    </sheetView>
  </sheetViews>
  <sheetFormatPr defaultRowHeight="15" x14ac:dyDescent="0.25"/>
  <cols>
    <col min="1" max="1" width="4.7109375" customWidth="1"/>
    <col min="2" max="2" width="28.5703125" customWidth="1"/>
    <col min="3" max="3" width="8" customWidth="1"/>
    <col min="5" max="5" width="11.28515625" customWidth="1"/>
    <col min="6" max="6" width="15.7109375" customWidth="1"/>
    <col min="7" max="7" width="10.28515625" customWidth="1"/>
    <col min="8" max="8" width="8.85546875" customWidth="1"/>
  </cols>
  <sheetData>
    <row r="1" spans="1:10" ht="18" x14ac:dyDescent="0.25">
      <c r="A1" s="1"/>
      <c r="B1" s="2" t="s">
        <v>0</v>
      </c>
      <c r="C1" s="2"/>
      <c r="D1" s="1"/>
      <c r="E1" s="3"/>
      <c r="F1" s="3"/>
    </row>
    <row r="2" spans="1:10" ht="18" x14ac:dyDescent="0.25">
      <c r="A2" s="1"/>
      <c r="B2" s="2" t="s">
        <v>1</v>
      </c>
      <c r="C2" s="2"/>
      <c r="D2" s="1"/>
      <c r="E2" s="3"/>
      <c r="F2" s="3"/>
    </row>
    <row r="3" spans="1:10" ht="18.75" thickBot="1" x14ac:dyDescent="0.3">
      <c r="A3" s="1"/>
      <c r="B3" s="2" t="s">
        <v>2</v>
      </c>
      <c r="C3" s="2"/>
      <c r="D3" s="1"/>
      <c r="E3" s="3"/>
      <c r="F3" s="3"/>
    </row>
    <row r="4" spans="1:10" ht="15.75" thickBot="1" x14ac:dyDescent="0.3">
      <c r="A4" s="4"/>
      <c r="B4" s="5"/>
      <c r="C4" s="4"/>
      <c r="D4" s="6" t="s">
        <v>3</v>
      </c>
      <c r="E4" s="7"/>
      <c r="F4" s="8"/>
    </row>
    <row r="5" spans="1:10" ht="15.75" thickBot="1" x14ac:dyDescent="0.3">
      <c r="A5" s="9" t="s">
        <v>4</v>
      </c>
      <c r="B5" s="10" t="s">
        <v>5</v>
      </c>
      <c r="C5" s="9" t="s">
        <v>6</v>
      </c>
      <c r="D5" s="11" t="s">
        <v>7</v>
      </c>
      <c r="E5" s="12" t="s">
        <v>8</v>
      </c>
      <c r="F5" s="13" t="s">
        <v>9</v>
      </c>
    </row>
    <row r="6" spans="1:10" ht="15.75" thickBot="1" x14ac:dyDescent="0.3">
      <c r="A6" s="14"/>
      <c r="B6" s="15" t="s">
        <v>10</v>
      </c>
      <c r="C6" s="16"/>
      <c r="D6" s="15"/>
      <c r="E6" s="17"/>
      <c r="F6" s="13"/>
    </row>
    <row r="7" spans="1:10" ht="15.75" thickBot="1" x14ac:dyDescent="0.3">
      <c r="A7" s="14"/>
      <c r="B7" s="16" t="s">
        <v>11</v>
      </c>
      <c r="C7" s="18" t="s">
        <v>12</v>
      </c>
      <c r="D7" s="15"/>
      <c r="E7" s="17"/>
      <c r="F7" s="13"/>
    </row>
    <row r="8" spans="1:10" x14ac:dyDescent="0.25">
      <c r="A8" s="19">
        <v>1</v>
      </c>
      <c r="B8" s="20" t="s">
        <v>13</v>
      </c>
      <c r="C8" s="21"/>
      <c r="D8" s="22"/>
      <c r="E8" s="22">
        <v>70000</v>
      </c>
      <c r="F8" s="23"/>
      <c r="G8" s="24"/>
      <c r="H8" s="25"/>
      <c r="I8" s="26"/>
      <c r="J8" s="26"/>
    </row>
    <row r="9" spans="1:10" x14ac:dyDescent="0.25">
      <c r="A9" s="19">
        <v>2</v>
      </c>
      <c r="B9" s="20" t="s">
        <v>14</v>
      </c>
      <c r="C9" s="21"/>
      <c r="D9" s="22">
        <v>320</v>
      </c>
      <c r="E9" s="27">
        <v>89228.5</v>
      </c>
      <c r="F9" s="23"/>
      <c r="H9" s="26"/>
      <c r="I9" s="26"/>
      <c r="J9" s="26"/>
    </row>
    <row r="10" spans="1:10" x14ac:dyDescent="0.25">
      <c r="A10" s="19">
        <v>3</v>
      </c>
      <c r="B10" s="28" t="s">
        <v>15</v>
      </c>
      <c r="C10" s="21"/>
      <c r="D10" s="22">
        <v>631.1</v>
      </c>
      <c r="E10" s="27">
        <v>204393</v>
      </c>
      <c r="F10" s="23"/>
      <c r="H10" s="26"/>
      <c r="I10" s="26"/>
      <c r="J10" s="26"/>
    </row>
    <row r="11" spans="1:10" x14ac:dyDescent="0.25">
      <c r="A11" s="19">
        <v>4</v>
      </c>
      <c r="B11" s="20" t="s">
        <v>16</v>
      </c>
      <c r="C11" s="21"/>
      <c r="D11" s="29">
        <f>121.5+320</f>
        <v>441.5</v>
      </c>
      <c r="E11" s="30">
        <v>124545</v>
      </c>
      <c r="F11" s="23"/>
      <c r="H11" s="26"/>
      <c r="I11" s="26"/>
      <c r="J11" s="26"/>
    </row>
    <row r="12" spans="1:10" x14ac:dyDescent="0.25">
      <c r="A12" s="19">
        <v>5</v>
      </c>
      <c r="B12" s="28" t="s">
        <v>17</v>
      </c>
      <c r="C12" s="21"/>
      <c r="D12" s="29">
        <v>631.1</v>
      </c>
      <c r="E12" s="31">
        <v>497029</v>
      </c>
      <c r="F12" s="23"/>
      <c r="H12" s="26"/>
      <c r="I12" s="26"/>
      <c r="J12" s="26"/>
    </row>
    <row r="13" spans="1:10" x14ac:dyDescent="0.25">
      <c r="A13" s="19">
        <v>6</v>
      </c>
      <c r="B13" s="20" t="s">
        <v>18</v>
      </c>
      <c r="C13" s="21"/>
      <c r="D13" s="32">
        <v>423.5</v>
      </c>
      <c r="E13" s="30">
        <v>118082</v>
      </c>
      <c r="F13" s="33"/>
      <c r="H13" s="26"/>
      <c r="I13" s="34"/>
      <c r="J13" s="25"/>
    </row>
    <row r="14" spans="1:10" x14ac:dyDescent="0.25">
      <c r="A14" s="19">
        <v>7</v>
      </c>
      <c r="B14" s="28" t="s">
        <v>19</v>
      </c>
      <c r="C14" s="21"/>
      <c r="D14" s="32">
        <v>353</v>
      </c>
      <c r="E14" s="30">
        <v>222266</v>
      </c>
      <c r="F14" s="33"/>
      <c r="H14" s="26"/>
      <c r="I14" s="34"/>
      <c r="J14" s="25"/>
    </row>
    <row r="15" spans="1:10" x14ac:dyDescent="0.25">
      <c r="A15" s="19">
        <v>8</v>
      </c>
      <c r="B15" s="28" t="s">
        <v>20</v>
      </c>
      <c r="C15" s="21"/>
      <c r="D15" s="32">
        <v>495</v>
      </c>
      <c r="E15" s="30">
        <v>371250</v>
      </c>
      <c r="F15" s="33"/>
      <c r="H15" s="26"/>
      <c r="I15" s="34"/>
      <c r="J15" s="25"/>
    </row>
    <row r="16" spans="1:10" x14ac:dyDescent="0.25">
      <c r="A16" s="19">
        <v>9</v>
      </c>
      <c r="B16" s="28" t="s">
        <v>21</v>
      </c>
      <c r="C16" s="21"/>
      <c r="D16" s="32">
        <f>345.5+181.5</f>
        <v>527</v>
      </c>
      <c r="E16" s="30">
        <v>147062</v>
      </c>
      <c r="F16" s="33"/>
    </row>
    <row r="17" spans="1:7" x14ac:dyDescent="0.25">
      <c r="A17" s="19">
        <v>10</v>
      </c>
      <c r="B17" s="28" t="s">
        <v>22</v>
      </c>
      <c r="C17" s="21"/>
      <c r="D17" s="32">
        <v>320</v>
      </c>
      <c r="E17" s="30">
        <v>89711.5</v>
      </c>
      <c r="F17" s="33"/>
    </row>
    <row r="18" spans="1:7" x14ac:dyDescent="0.25">
      <c r="A18" s="19">
        <v>11</v>
      </c>
      <c r="B18" s="28" t="s">
        <v>23</v>
      </c>
      <c r="C18" s="35"/>
      <c r="D18" s="32">
        <v>284.5</v>
      </c>
      <c r="E18" s="30">
        <v>79120</v>
      </c>
      <c r="F18" s="33"/>
    </row>
    <row r="19" spans="1:7" x14ac:dyDescent="0.25">
      <c r="A19" s="19">
        <v>12</v>
      </c>
      <c r="B19" s="28" t="s">
        <v>24</v>
      </c>
      <c r="C19" s="35"/>
      <c r="D19" s="32">
        <v>228.5</v>
      </c>
      <c r="E19" s="30">
        <v>63374</v>
      </c>
      <c r="F19" s="33"/>
    </row>
    <row r="20" spans="1:7" x14ac:dyDescent="0.25">
      <c r="A20" s="19">
        <v>13</v>
      </c>
      <c r="B20" s="28" t="s">
        <v>25</v>
      </c>
      <c r="C20" s="35"/>
      <c r="D20" s="32">
        <v>13</v>
      </c>
      <c r="E20" s="30">
        <v>3887</v>
      </c>
      <c r="F20" s="33"/>
    </row>
    <row r="21" spans="1:7" x14ac:dyDescent="0.25">
      <c r="A21" s="19">
        <v>14</v>
      </c>
      <c r="B21" s="28" t="s">
        <v>26</v>
      </c>
      <c r="C21" s="35"/>
      <c r="D21" s="32">
        <v>250.5</v>
      </c>
      <c r="E21" s="30">
        <v>70035</v>
      </c>
      <c r="F21" s="33"/>
    </row>
    <row r="22" spans="1:7" ht="15.75" thickBot="1" x14ac:dyDescent="0.3">
      <c r="A22" s="19">
        <v>15</v>
      </c>
      <c r="B22" s="28" t="s">
        <v>27</v>
      </c>
      <c r="C22" s="35"/>
      <c r="D22" s="32"/>
      <c r="E22" s="30">
        <v>35000</v>
      </c>
      <c r="F22" s="33"/>
    </row>
    <row r="23" spans="1:7" ht="15.75" thickBot="1" x14ac:dyDescent="0.3">
      <c r="A23" s="14"/>
      <c r="B23" s="16" t="s">
        <v>28</v>
      </c>
      <c r="C23" s="16"/>
      <c r="D23" s="36">
        <f>SUM(D8:D22)</f>
        <v>4918.7</v>
      </c>
      <c r="E23" s="36">
        <f>SUM(E8:E22)</f>
        <v>2184983</v>
      </c>
      <c r="F23" s="13"/>
    </row>
    <row r="24" spans="1:7" ht="15.75" thickBot="1" x14ac:dyDescent="0.3">
      <c r="A24" s="37"/>
      <c r="B24" s="16" t="s">
        <v>29</v>
      </c>
      <c r="C24" s="18" t="s">
        <v>12</v>
      </c>
      <c r="D24" s="17"/>
      <c r="E24" s="17"/>
      <c r="F24" s="13"/>
    </row>
    <row r="25" spans="1:7" x14ac:dyDescent="0.25">
      <c r="A25" s="38">
        <v>1</v>
      </c>
      <c r="B25" s="39" t="s">
        <v>30</v>
      </c>
      <c r="C25" s="40"/>
      <c r="D25" s="41">
        <v>240</v>
      </c>
      <c r="E25" s="42">
        <v>84608</v>
      </c>
      <c r="F25" s="43"/>
      <c r="G25" s="24"/>
    </row>
    <row r="26" spans="1:7" ht="15.75" thickBot="1" x14ac:dyDescent="0.3">
      <c r="A26" s="44">
        <v>2</v>
      </c>
      <c r="B26" s="45" t="s">
        <v>31</v>
      </c>
      <c r="C26" s="46"/>
      <c r="D26" s="47">
        <v>6</v>
      </c>
      <c r="E26" s="48">
        <v>1055</v>
      </c>
      <c r="F26" s="49" t="s">
        <v>32</v>
      </c>
    </row>
    <row r="27" spans="1:7" ht="15.75" thickBot="1" x14ac:dyDescent="0.3">
      <c r="A27" s="37"/>
      <c r="B27" s="16" t="s">
        <v>28</v>
      </c>
      <c r="C27" s="17"/>
      <c r="D27" s="36">
        <f>SUM(D25:D26)</f>
        <v>246</v>
      </c>
      <c r="E27" s="36">
        <f>SUM(E25:E26)</f>
        <v>85663</v>
      </c>
      <c r="F27" s="13"/>
    </row>
    <row r="28" spans="1:7" ht="15.75" thickBot="1" x14ac:dyDescent="0.3">
      <c r="A28" s="50"/>
      <c r="B28" s="16" t="s">
        <v>33</v>
      </c>
      <c r="C28" s="51" t="s">
        <v>12</v>
      </c>
      <c r="D28" s="17"/>
      <c r="E28" s="17"/>
      <c r="F28" s="13"/>
    </row>
    <row r="29" spans="1:7" x14ac:dyDescent="0.25">
      <c r="A29" s="38">
        <v>1</v>
      </c>
      <c r="B29" s="39" t="s">
        <v>34</v>
      </c>
      <c r="C29" s="52"/>
      <c r="D29" s="41">
        <v>2</v>
      </c>
      <c r="E29" s="41">
        <v>1020</v>
      </c>
      <c r="F29" s="43"/>
    </row>
    <row r="30" spans="1:7" x14ac:dyDescent="0.25">
      <c r="A30" s="53">
        <v>2</v>
      </c>
      <c r="B30" s="54" t="s">
        <v>35</v>
      </c>
      <c r="C30" s="55"/>
      <c r="D30" s="22">
        <v>5</v>
      </c>
      <c r="E30" s="22">
        <v>2625</v>
      </c>
      <c r="F30" s="23"/>
    </row>
    <row r="31" spans="1:7" x14ac:dyDescent="0.25">
      <c r="A31" s="56">
        <v>3</v>
      </c>
      <c r="B31" s="45" t="s">
        <v>36</v>
      </c>
      <c r="C31" s="35"/>
      <c r="D31" s="57">
        <v>7</v>
      </c>
      <c r="E31" s="57">
        <v>3577</v>
      </c>
      <c r="F31" s="33"/>
    </row>
    <row r="32" spans="1:7" x14ac:dyDescent="0.25">
      <c r="A32" s="56">
        <v>4</v>
      </c>
      <c r="B32" s="45" t="s">
        <v>37</v>
      </c>
      <c r="C32" s="35"/>
      <c r="D32" s="57">
        <v>10</v>
      </c>
      <c r="E32" s="57">
        <v>1396</v>
      </c>
      <c r="F32" s="33"/>
    </row>
    <row r="33" spans="1:8" x14ac:dyDescent="0.25">
      <c r="A33" s="56">
        <v>5</v>
      </c>
      <c r="B33" s="45" t="s">
        <v>38</v>
      </c>
      <c r="C33" s="35"/>
      <c r="D33" s="57">
        <v>2</v>
      </c>
      <c r="E33" s="57">
        <v>1020</v>
      </c>
      <c r="F33" s="33"/>
    </row>
    <row r="34" spans="1:8" x14ac:dyDescent="0.25">
      <c r="A34" s="56">
        <v>6</v>
      </c>
      <c r="B34" s="45" t="s">
        <v>39</v>
      </c>
      <c r="C34" s="35"/>
      <c r="D34" s="57">
        <v>10</v>
      </c>
      <c r="E34" s="32">
        <v>5233</v>
      </c>
      <c r="F34" s="33"/>
    </row>
    <row r="35" spans="1:8" x14ac:dyDescent="0.25">
      <c r="A35" s="56">
        <v>7</v>
      </c>
      <c r="B35" s="45" t="s">
        <v>40</v>
      </c>
      <c r="C35" s="35"/>
      <c r="D35" s="57">
        <v>3.8</v>
      </c>
      <c r="E35" s="32">
        <f>1944+819</f>
        <v>2763</v>
      </c>
      <c r="F35" s="33"/>
    </row>
    <row r="36" spans="1:8" x14ac:dyDescent="0.25">
      <c r="A36" s="56">
        <v>8</v>
      </c>
      <c r="B36" s="45" t="s">
        <v>41</v>
      </c>
      <c r="C36" s="35"/>
      <c r="D36" s="57">
        <v>4.5</v>
      </c>
      <c r="E36" s="32">
        <v>2303</v>
      </c>
      <c r="F36" s="33"/>
    </row>
    <row r="37" spans="1:8" x14ac:dyDescent="0.25">
      <c r="A37" s="56">
        <v>9</v>
      </c>
      <c r="B37" s="45" t="s">
        <v>42</v>
      </c>
      <c r="C37" s="35"/>
      <c r="D37" s="57">
        <v>5.3</v>
      </c>
      <c r="E37" s="32">
        <v>2728</v>
      </c>
      <c r="F37" s="33"/>
    </row>
    <row r="38" spans="1:8" x14ac:dyDescent="0.25">
      <c r="A38" s="56">
        <v>10</v>
      </c>
      <c r="B38" s="45" t="s">
        <v>43</v>
      </c>
      <c r="C38" s="35"/>
      <c r="D38" s="57">
        <v>21.4</v>
      </c>
      <c r="E38" s="32">
        <v>12000</v>
      </c>
      <c r="F38" s="33"/>
      <c r="G38" s="24"/>
    </row>
    <row r="39" spans="1:8" ht="15.75" thickBot="1" x14ac:dyDescent="0.3">
      <c r="A39" s="58">
        <v>11</v>
      </c>
      <c r="B39" s="59" t="s">
        <v>44</v>
      </c>
      <c r="C39" s="60"/>
      <c r="D39" s="47">
        <v>3</v>
      </c>
      <c r="E39" s="61">
        <v>1549</v>
      </c>
      <c r="F39" s="49"/>
      <c r="G39" s="24"/>
    </row>
    <row r="40" spans="1:8" ht="15.75" thickBot="1" x14ac:dyDescent="0.3">
      <c r="A40" s="37"/>
      <c r="B40" s="16" t="s">
        <v>28</v>
      </c>
      <c r="C40" s="17"/>
      <c r="D40" s="36">
        <f>SUM(D29:D39)</f>
        <v>74</v>
      </c>
      <c r="E40" s="36">
        <f>SUM(E29:E39)</f>
        <v>36214</v>
      </c>
      <c r="F40" s="13"/>
    </row>
    <row r="41" spans="1:8" ht="15.75" thickBot="1" x14ac:dyDescent="0.3">
      <c r="A41" s="62"/>
      <c r="B41" s="16" t="s">
        <v>45</v>
      </c>
      <c r="C41" s="63"/>
      <c r="D41" s="17"/>
      <c r="E41" s="17"/>
      <c r="F41" s="13"/>
      <c r="G41" s="64"/>
      <c r="H41" s="64"/>
    </row>
    <row r="42" spans="1:8" x14ac:dyDescent="0.25">
      <c r="A42" s="38">
        <v>1</v>
      </c>
      <c r="B42" s="65" t="s">
        <v>46</v>
      </c>
      <c r="C42" s="65"/>
      <c r="D42" s="41">
        <v>120</v>
      </c>
      <c r="E42" s="66">
        <v>30280</v>
      </c>
      <c r="F42" s="43"/>
    </row>
    <row r="43" spans="1:8" x14ac:dyDescent="0.25">
      <c r="A43" s="53">
        <v>2</v>
      </c>
      <c r="B43" s="67" t="s">
        <v>47</v>
      </c>
      <c r="C43" s="67"/>
      <c r="D43" s="22">
        <v>44</v>
      </c>
      <c r="E43" s="31">
        <v>11330</v>
      </c>
      <c r="F43" s="23"/>
    </row>
    <row r="44" spans="1:8" x14ac:dyDescent="0.25">
      <c r="A44" s="53">
        <v>3</v>
      </c>
      <c r="B44" s="67" t="s">
        <v>48</v>
      </c>
      <c r="C44" s="67"/>
      <c r="D44" s="22">
        <v>192</v>
      </c>
      <c r="E44" s="31">
        <v>50395</v>
      </c>
      <c r="F44" s="23"/>
    </row>
    <row r="45" spans="1:8" x14ac:dyDescent="0.25">
      <c r="A45" s="53">
        <v>4</v>
      </c>
      <c r="B45" s="67" t="s">
        <v>49</v>
      </c>
      <c r="C45" s="67"/>
      <c r="D45" s="22">
        <v>76</v>
      </c>
      <c r="E45" s="31">
        <v>19610</v>
      </c>
      <c r="F45" s="23"/>
    </row>
    <row r="46" spans="1:8" x14ac:dyDescent="0.25">
      <c r="A46" s="53">
        <v>5</v>
      </c>
      <c r="B46" s="67" t="s">
        <v>50</v>
      </c>
      <c r="C46" s="67"/>
      <c r="D46" s="22">
        <v>88</v>
      </c>
      <c r="E46" s="31">
        <v>25685</v>
      </c>
      <c r="F46" s="23"/>
    </row>
    <row r="47" spans="1:8" x14ac:dyDescent="0.25">
      <c r="A47" s="53">
        <v>6</v>
      </c>
      <c r="B47" s="67" t="s">
        <v>51</v>
      </c>
      <c r="C47" s="67"/>
      <c r="D47" s="22">
        <v>179</v>
      </c>
      <c r="E47" s="31">
        <v>44955</v>
      </c>
      <c r="F47" s="23"/>
    </row>
    <row r="48" spans="1:8" x14ac:dyDescent="0.25">
      <c r="A48" s="53">
        <v>7</v>
      </c>
      <c r="B48" s="67" t="s">
        <v>52</v>
      </c>
      <c r="C48" s="67"/>
      <c r="D48" s="22">
        <v>122</v>
      </c>
      <c r="E48" s="31">
        <v>29890</v>
      </c>
      <c r="F48" s="23"/>
      <c r="G48" s="3"/>
    </row>
    <row r="49" spans="1:7" x14ac:dyDescent="0.25">
      <c r="A49" s="53">
        <v>8</v>
      </c>
      <c r="B49" s="67" t="s">
        <v>53</v>
      </c>
      <c r="C49" s="67"/>
      <c r="D49" s="22">
        <v>46</v>
      </c>
      <c r="E49" s="31">
        <v>11270</v>
      </c>
      <c r="F49" s="23"/>
      <c r="G49" s="3"/>
    </row>
    <row r="50" spans="1:7" x14ac:dyDescent="0.25">
      <c r="A50" s="53">
        <v>9</v>
      </c>
      <c r="B50" s="67" t="s">
        <v>54</v>
      </c>
      <c r="C50" s="67"/>
      <c r="D50" s="22">
        <v>52</v>
      </c>
      <c r="E50" s="31">
        <v>12740</v>
      </c>
      <c r="F50" s="23"/>
      <c r="G50" s="3"/>
    </row>
    <row r="51" spans="1:7" x14ac:dyDescent="0.25">
      <c r="A51" s="53">
        <v>10</v>
      </c>
      <c r="B51" s="67" t="s">
        <v>55</v>
      </c>
      <c r="C51" s="67"/>
      <c r="D51" s="22">
        <v>33</v>
      </c>
      <c r="E51" s="31">
        <v>8085</v>
      </c>
      <c r="F51" s="23"/>
      <c r="G51" s="3"/>
    </row>
    <row r="52" spans="1:7" x14ac:dyDescent="0.25">
      <c r="A52" s="53">
        <v>11</v>
      </c>
      <c r="B52" s="67" t="s">
        <v>56</v>
      </c>
      <c r="C52" s="67"/>
      <c r="D52" s="22">
        <v>138</v>
      </c>
      <c r="E52" s="31">
        <v>33810</v>
      </c>
      <c r="F52" s="23"/>
      <c r="G52" s="3"/>
    </row>
    <row r="53" spans="1:7" x14ac:dyDescent="0.25">
      <c r="A53" s="53">
        <v>12</v>
      </c>
      <c r="B53" s="67" t="s">
        <v>57</v>
      </c>
      <c r="C53" s="67"/>
      <c r="D53" s="22">
        <v>32</v>
      </c>
      <c r="E53" s="31">
        <v>7840</v>
      </c>
      <c r="F53" s="23"/>
      <c r="G53" s="3"/>
    </row>
    <row r="54" spans="1:7" x14ac:dyDescent="0.25">
      <c r="A54" s="53">
        <v>13</v>
      </c>
      <c r="B54" s="67" t="s">
        <v>58</v>
      </c>
      <c r="C54" s="67"/>
      <c r="D54" s="22">
        <v>154</v>
      </c>
      <c r="E54" s="31">
        <v>37730</v>
      </c>
      <c r="F54" s="23"/>
      <c r="G54" s="3"/>
    </row>
    <row r="55" spans="1:7" x14ac:dyDescent="0.25">
      <c r="A55" s="53">
        <v>14</v>
      </c>
      <c r="B55" s="67" t="s">
        <v>59</v>
      </c>
      <c r="C55" s="67"/>
      <c r="D55" s="22">
        <v>17</v>
      </c>
      <c r="E55" s="31">
        <v>4165</v>
      </c>
      <c r="F55" s="23"/>
      <c r="G55" s="3"/>
    </row>
    <row r="56" spans="1:7" x14ac:dyDescent="0.25">
      <c r="A56" s="53">
        <v>15</v>
      </c>
      <c r="B56" s="67" t="s">
        <v>60</v>
      </c>
      <c r="C56" s="67"/>
      <c r="D56" s="22">
        <v>53</v>
      </c>
      <c r="E56" s="31">
        <v>12985</v>
      </c>
      <c r="F56" s="23"/>
      <c r="G56" s="3"/>
    </row>
    <row r="57" spans="1:7" ht="15.75" thickBot="1" x14ac:dyDescent="0.3">
      <c r="A57" s="53">
        <v>16</v>
      </c>
      <c r="B57" s="67" t="s">
        <v>61</v>
      </c>
      <c r="C57" s="67"/>
      <c r="D57" s="22">
        <v>96</v>
      </c>
      <c r="E57" s="31">
        <v>23520</v>
      </c>
      <c r="F57" s="23"/>
      <c r="G57" s="3"/>
    </row>
    <row r="58" spans="1:7" ht="15.75" thickBot="1" x14ac:dyDescent="0.3">
      <c r="A58" s="62"/>
      <c r="B58" s="16" t="s">
        <v>28</v>
      </c>
      <c r="C58" s="68"/>
      <c r="D58" s="36">
        <f>SUM(D42:D57)</f>
        <v>1442</v>
      </c>
      <c r="E58" s="69">
        <f>SUM(E42:E57)</f>
        <v>364290</v>
      </c>
      <c r="F58" s="13"/>
    </row>
    <row r="59" spans="1:7" ht="15.75" thickBot="1" x14ac:dyDescent="0.3">
      <c r="A59" s="62"/>
      <c r="B59" s="16" t="s">
        <v>62</v>
      </c>
      <c r="C59" s="68"/>
      <c r="D59" s="17"/>
      <c r="E59" s="17"/>
      <c r="F59" s="13"/>
    </row>
    <row r="60" spans="1:7" x14ac:dyDescent="0.25">
      <c r="A60" s="70">
        <v>1</v>
      </c>
      <c r="B60" s="39" t="s">
        <v>61</v>
      </c>
      <c r="C60" s="40" t="s">
        <v>63</v>
      </c>
      <c r="D60" s="71">
        <v>12</v>
      </c>
      <c r="E60" s="72">
        <v>11075</v>
      </c>
      <c r="F60" s="73"/>
    </row>
    <row r="61" spans="1:7" x14ac:dyDescent="0.25">
      <c r="A61" s="74">
        <v>2</v>
      </c>
      <c r="B61" s="54" t="s">
        <v>50</v>
      </c>
      <c r="C61" s="75"/>
      <c r="D61" s="76">
        <v>30</v>
      </c>
      <c r="E61" s="77">
        <v>11976</v>
      </c>
      <c r="F61" s="78"/>
    </row>
    <row r="62" spans="1:7" x14ac:dyDescent="0.25">
      <c r="A62" s="74">
        <v>3</v>
      </c>
      <c r="B62" s="54" t="s">
        <v>54</v>
      </c>
      <c r="C62" s="75"/>
      <c r="D62" s="76">
        <v>12</v>
      </c>
      <c r="E62" s="77">
        <v>4793</v>
      </c>
      <c r="F62" s="78"/>
    </row>
    <row r="63" spans="1:7" x14ac:dyDescent="0.25">
      <c r="A63" s="74">
        <v>4</v>
      </c>
      <c r="B63" s="54" t="s">
        <v>55</v>
      </c>
      <c r="C63" s="75"/>
      <c r="D63" s="76">
        <v>10</v>
      </c>
      <c r="E63" s="77">
        <v>2797</v>
      </c>
      <c r="F63" s="78"/>
    </row>
    <row r="64" spans="1:7" x14ac:dyDescent="0.25">
      <c r="A64" s="74">
        <v>5</v>
      </c>
      <c r="B64" s="54" t="s">
        <v>64</v>
      </c>
      <c r="C64" s="75"/>
      <c r="D64" s="76">
        <v>3</v>
      </c>
      <c r="E64" s="77">
        <v>1468</v>
      </c>
      <c r="F64" s="78"/>
    </row>
    <row r="65" spans="1:9" ht="15.75" thickBot="1" x14ac:dyDescent="0.3">
      <c r="A65" s="74">
        <v>6</v>
      </c>
      <c r="B65" s="54" t="s">
        <v>58</v>
      </c>
      <c r="C65" s="75"/>
      <c r="D65" s="76">
        <v>11</v>
      </c>
      <c r="E65" s="77">
        <v>4394</v>
      </c>
      <c r="F65" s="78"/>
    </row>
    <row r="66" spans="1:9" ht="15.75" thickBot="1" x14ac:dyDescent="0.3">
      <c r="A66" s="62"/>
      <c r="B66" s="16" t="s">
        <v>28</v>
      </c>
      <c r="C66" s="68"/>
      <c r="D66" s="79">
        <f>SUM(D60:D65)</f>
        <v>78</v>
      </c>
      <c r="E66" s="36">
        <f>SUM(E60:E65)</f>
        <v>36503</v>
      </c>
      <c r="F66" s="13"/>
    </row>
    <row r="67" spans="1:9" ht="15.75" thickBot="1" x14ac:dyDescent="0.3">
      <c r="A67" s="62"/>
      <c r="B67" s="16" t="s">
        <v>65</v>
      </c>
      <c r="C67" s="68"/>
      <c r="D67" s="79"/>
      <c r="E67" s="17"/>
      <c r="F67" s="13"/>
    </row>
    <row r="68" spans="1:9" x14ac:dyDescent="0.25">
      <c r="A68" s="70">
        <v>1</v>
      </c>
      <c r="B68" s="39" t="s">
        <v>66</v>
      </c>
      <c r="C68" s="39"/>
      <c r="D68" s="80">
        <v>1</v>
      </c>
      <c r="E68" s="41">
        <v>1324</v>
      </c>
      <c r="F68" s="43"/>
    </row>
    <row r="69" spans="1:9" x14ac:dyDescent="0.25">
      <c r="A69" s="19">
        <v>2</v>
      </c>
      <c r="B69" s="45" t="s">
        <v>67</v>
      </c>
      <c r="C69" s="45"/>
      <c r="D69" s="81">
        <v>1</v>
      </c>
      <c r="E69" s="57">
        <v>5553</v>
      </c>
      <c r="F69" s="33"/>
    </row>
    <row r="70" spans="1:9" x14ac:dyDescent="0.25">
      <c r="A70" s="19">
        <v>3</v>
      </c>
      <c r="B70" s="45" t="s">
        <v>68</v>
      </c>
      <c r="C70" s="45"/>
      <c r="D70" s="81">
        <v>1</v>
      </c>
      <c r="E70" s="57">
        <v>4109</v>
      </c>
      <c r="F70" s="33"/>
    </row>
    <row r="71" spans="1:9" x14ac:dyDescent="0.25">
      <c r="A71" s="19">
        <v>4</v>
      </c>
      <c r="B71" s="45" t="s">
        <v>69</v>
      </c>
      <c r="C71" s="45"/>
      <c r="D71" s="81">
        <v>1</v>
      </c>
      <c r="E71" s="57">
        <v>2860</v>
      </c>
      <c r="F71" s="33"/>
    </row>
    <row r="72" spans="1:9" ht="15.75" thickBot="1" x14ac:dyDescent="0.3">
      <c r="A72" s="82">
        <v>5</v>
      </c>
      <c r="B72" s="54" t="s">
        <v>70</v>
      </c>
      <c r="C72" s="59"/>
      <c r="D72" s="83">
        <v>1</v>
      </c>
      <c r="E72" s="47">
        <v>4678</v>
      </c>
      <c r="F72" s="49"/>
    </row>
    <row r="73" spans="1:9" ht="15.75" thickBot="1" x14ac:dyDescent="0.3">
      <c r="A73" s="62"/>
      <c r="B73" s="16" t="s">
        <v>28</v>
      </c>
      <c r="C73" s="68"/>
      <c r="D73" s="79">
        <f>SUM(D68:D72)</f>
        <v>5</v>
      </c>
      <c r="E73" s="36">
        <f>SUM(E68:E72)</f>
        <v>18524</v>
      </c>
      <c r="F73" s="13"/>
    </row>
    <row r="74" spans="1:9" ht="15.75" thickBot="1" x14ac:dyDescent="0.3">
      <c r="A74" s="84"/>
      <c r="B74" s="16" t="s">
        <v>71</v>
      </c>
      <c r="C74" s="18" t="s">
        <v>12</v>
      </c>
      <c r="D74" s="17"/>
      <c r="E74" s="17"/>
      <c r="F74" s="13"/>
    </row>
    <row r="75" spans="1:9" x14ac:dyDescent="0.25">
      <c r="A75" s="70">
        <v>1</v>
      </c>
      <c r="B75" s="39" t="s">
        <v>72</v>
      </c>
      <c r="C75" s="40"/>
      <c r="D75" s="41">
        <v>12</v>
      </c>
      <c r="E75" s="41">
        <v>12126</v>
      </c>
      <c r="F75" s="43"/>
      <c r="G75" s="85"/>
      <c r="H75" s="26"/>
      <c r="I75" s="34"/>
    </row>
    <row r="76" spans="1:9" x14ac:dyDescent="0.25">
      <c r="A76" s="19">
        <v>2</v>
      </c>
      <c r="B76" s="45" t="s">
        <v>73</v>
      </c>
      <c r="C76" s="21"/>
      <c r="D76" s="22">
        <v>260</v>
      </c>
      <c r="E76" s="27">
        <v>81643</v>
      </c>
      <c r="F76" s="23"/>
      <c r="G76" s="85"/>
      <c r="H76" s="86"/>
      <c r="I76" s="26"/>
    </row>
    <row r="77" spans="1:9" x14ac:dyDescent="0.25">
      <c r="A77" s="19">
        <v>3</v>
      </c>
      <c r="B77" s="45" t="s">
        <v>74</v>
      </c>
      <c r="C77" s="21"/>
      <c r="D77" s="57">
        <v>32</v>
      </c>
      <c r="E77" s="32">
        <v>22592</v>
      </c>
      <c r="F77" s="33"/>
      <c r="G77" s="85"/>
      <c r="H77" s="86"/>
      <c r="I77" s="26"/>
    </row>
    <row r="78" spans="1:9" x14ac:dyDescent="0.25">
      <c r="A78" s="19">
        <v>4</v>
      </c>
      <c r="B78" s="45" t="s">
        <v>35</v>
      </c>
      <c r="C78" s="21"/>
      <c r="D78" s="57">
        <v>179.8</v>
      </c>
      <c r="E78" s="32">
        <v>142282</v>
      </c>
      <c r="F78" s="33"/>
      <c r="G78" s="85"/>
      <c r="H78" s="86"/>
      <c r="I78" s="26"/>
    </row>
    <row r="79" spans="1:9" x14ac:dyDescent="0.25">
      <c r="A79" s="19">
        <v>5</v>
      </c>
      <c r="B79" s="45" t="s">
        <v>75</v>
      </c>
      <c r="C79" s="21"/>
      <c r="D79" s="57">
        <v>6.5</v>
      </c>
      <c r="E79" s="32">
        <v>797</v>
      </c>
      <c r="F79" s="33"/>
      <c r="G79" s="85"/>
      <c r="H79" s="86"/>
      <c r="I79" s="26"/>
    </row>
    <row r="80" spans="1:9" x14ac:dyDescent="0.25">
      <c r="A80" s="19">
        <v>6</v>
      </c>
      <c r="B80" s="45" t="s">
        <v>76</v>
      </c>
      <c r="C80" s="21"/>
      <c r="D80" s="57">
        <v>16.5</v>
      </c>
      <c r="E80" s="32">
        <v>16115</v>
      </c>
      <c r="F80" s="33"/>
      <c r="G80" s="85"/>
      <c r="H80" s="86"/>
      <c r="I80" s="26"/>
    </row>
    <row r="81" spans="1:9" x14ac:dyDescent="0.25">
      <c r="A81" s="19">
        <v>7</v>
      </c>
      <c r="B81" s="45" t="s">
        <v>77</v>
      </c>
      <c r="C81" s="21"/>
      <c r="D81" s="57">
        <v>1.5</v>
      </c>
      <c r="E81" s="32">
        <v>1457</v>
      </c>
      <c r="F81" s="33"/>
      <c r="G81" s="85"/>
      <c r="H81" s="86"/>
      <c r="I81" s="26"/>
    </row>
    <row r="82" spans="1:9" x14ac:dyDescent="0.25">
      <c r="A82" s="19">
        <v>8</v>
      </c>
      <c r="B82" s="45" t="s">
        <v>78</v>
      </c>
      <c r="C82" s="21"/>
      <c r="D82" s="57">
        <v>275</v>
      </c>
      <c r="E82" s="32">
        <v>98859</v>
      </c>
      <c r="F82" s="33"/>
      <c r="G82" s="85"/>
      <c r="H82" s="86"/>
      <c r="I82" s="26"/>
    </row>
    <row r="83" spans="1:9" x14ac:dyDescent="0.25">
      <c r="A83" s="19">
        <v>9</v>
      </c>
      <c r="B83" s="45" t="s">
        <v>67</v>
      </c>
      <c r="C83" s="21"/>
      <c r="D83" s="57">
        <v>273</v>
      </c>
      <c r="E83" s="32">
        <v>66202</v>
      </c>
      <c r="F83" s="33"/>
      <c r="G83" s="85"/>
      <c r="H83" s="86"/>
      <c r="I83" s="26"/>
    </row>
    <row r="84" spans="1:9" x14ac:dyDescent="0.25">
      <c r="A84" s="19">
        <v>10</v>
      </c>
      <c r="B84" s="45" t="s">
        <v>79</v>
      </c>
      <c r="C84" s="21"/>
      <c r="D84" s="57">
        <v>12.5</v>
      </c>
      <c r="E84" s="32">
        <v>12417</v>
      </c>
      <c r="F84" s="33"/>
      <c r="G84" s="87"/>
      <c r="H84" s="86"/>
      <c r="I84" s="26"/>
    </row>
    <row r="85" spans="1:9" x14ac:dyDescent="0.25">
      <c r="A85" s="19">
        <v>11</v>
      </c>
      <c r="B85" s="45" t="s">
        <v>80</v>
      </c>
      <c r="C85" s="21"/>
      <c r="D85" s="57">
        <v>13.8</v>
      </c>
      <c r="E85" s="32">
        <v>4038</v>
      </c>
      <c r="F85" s="33"/>
      <c r="G85" s="87"/>
      <c r="H85" s="86"/>
      <c r="I85" s="26"/>
    </row>
    <row r="86" spans="1:9" x14ac:dyDescent="0.25">
      <c r="A86" s="19">
        <v>12</v>
      </c>
      <c r="B86" s="45" t="s">
        <v>81</v>
      </c>
      <c r="C86" s="21"/>
      <c r="D86" s="57">
        <v>62.4</v>
      </c>
      <c r="E86" s="32">
        <v>28523</v>
      </c>
      <c r="F86" s="33"/>
      <c r="G86" s="87"/>
      <c r="H86" s="86"/>
      <c r="I86" s="26"/>
    </row>
    <row r="87" spans="1:9" x14ac:dyDescent="0.25">
      <c r="A87" s="19">
        <v>13</v>
      </c>
      <c r="B87" s="45" t="s">
        <v>82</v>
      </c>
      <c r="C87" s="21"/>
      <c r="D87" s="57">
        <v>4.5</v>
      </c>
      <c r="E87" s="57">
        <v>4396</v>
      </c>
      <c r="F87" s="33"/>
      <c r="G87" s="87"/>
      <c r="H87" s="86"/>
      <c r="I87" s="26"/>
    </row>
    <row r="88" spans="1:9" x14ac:dyDescent="0.25">
      <c r="A88" s="19">
        <v>14</v>
      </c>
      <c r="B88" s="88" t="s">
        <v>43</v>
      </c>
      <c r="C88" s="21"/>
      <c r="D88" s="89">
        <v>84</v>
      </c>
      <c r="E88" s="90">
        <v>44295</v>
      </c>
      <c r="F88" s="33"/>
      <c r="G88" s="87"/>
      <c r="H88" s="86"/>
      <c r="I88" s="26"/>
    </row>
    <row r="89" spans="1:9" x14ac:dyDescent="0.25">
      <c r="A89" s="19">
        <v>15</v>
      </c>
      <c r="B89" s="88" t="s">
        <v>83</v>
      </c>
      <c r="C89" s="21"/>
      <c r="D89" s="89">
        <v>38</v>
      </c>
      <c r="E89" s="90">
        <v>12087</v>
      </c>
      <c r="F89" s="33"/>
      <c r="G89" s="87"/>
      <c r="H89" s="86"/>
      <c r="I89" s="26"/>
    </row>
    <row r="90" spans="1:9" x14ac:dyDescent="0.25">
      <c r="A90" s="19">
        <v>16</v>
      </c>
      <c r="B90" s="88" t="s">
        <v>84</v>
      </c>
      <c r="C90" s="21"/>
      <c r="D90" s="91">
        <v>56</v>
      </c>
      <c r="E90" s="32">
        <v>21893</v>
      </c>
      <c r="F90" s="33"/>
      <c r="G90" s="87"/>
      <c r="H90" s="86"/>
      <c r="I90" s="26"/>
    </row>
    <row r="91" spans="1:9" x14ac:dyDescent="0.25">
      <c r="A91" s="19">
        <v>17</v>
      </c>
      <c r="B91" s="88" t="s">
        <v>85</v>
      </c>
      <c r="C91" s="21"/>
      <c r="D91" s="91">
        <v>20</v>
      </c>
      <c r="E91" s="32">
        <v>5091</v>
      </c>
      <c r="F91" s="33"/>
    </row>
    <row r="92" spans="1:9" x14ac:dyDescent="0.25">
      <c r="A92" s="19">
        <v>18</v>
      </c>
      <c r="B92" s="88" t="s">
        <v>39</v>
      </c>
      <c r="C92" s="21"/>
      <c r="D92" s="91">
        <v>260</v>
      </c>
      <c r="E92" s="32">
        <v>240655</v>
      </c>
      <c r="F92" s="33"/>
    </row>
    <row r="93" spans="1:9" x14ac:dyDescent="0.25">
      <c r="A93" s="19">
        <v>19</v>
      </c>
      <c r="B93" s="88" t="s">
        <v>86</v>
      </c>
      <c r="C93" s="21"/>
      <c r="D93" s="91">
        <f>9.5+1.4</f>
        <v>10.9</v>
      </c>
      <c r="E93" s="32">
        <v>11958</v>
      </c>
      <c r="F93" s="33"/>
    </row>
    <row r="94" spans="1:9" x14ac:dyDescent="0.25">
      <c r="A94" s="19">
        <v>20</v>
      </c>
      <c r="B94" s="88" t="s">
        <v>87</v>
      </c>
      <c r="C94" s="21"/>
      <c r="D94" s="91">
        <v>13</v>
      </c>
      <c r="E94" s="32">
        <v>12697</v>
      </c>
      <c r="F94" s="33"/>
    </row>
    <row r="95" spans="1:9" x14ac:dyDescent="0.25">
      <c r="A95" s="19">
        <v>21</v>
      </c>
      <c r="B95" s="88" t="s">
        <v>38</v>
      </c>
      <c r="C95" s="21"/>
      <c r="D95" s="91"/>
      <c r="E95" s="32">
        <v>15780</v>
      </c>
      <c r="F95" s="33"/>
    </row>
    <row r="96" spans="1:9" ht="15.75" thickBot="1" x14ac:dyDescent="0.3">
      <c r="A96" s="19">
        <v>22</v>
      </c>
      <c r="B96" s="92" t="s">
        <v>88</v>
      </c>
      <c r="C96" s="93"/>
      <c r="D96" s="94">
        <v>5.6</v>
      </c>
      <c r="E96" s="95">
        <v>2263</v>
      </c>
      <c r="F96" s="49"/>
    </row>
    <row r="97" spans="1:10" ht="15.75" thickBot="1" x14ac:dyDescent="0.3">
      <c r="A97" s="82"/>
      <c r="B97" s="96" t="s">
        <v>28</v>
      </c>
      <c r="C97" s="97"/>
      <c r="D97" s="98">
        <f>SUM(D75:D96)</f>
        <v>1637</v>
      </c>
      <c r="E97" s="99">
        <f>SUM(E75:E96)</f>
        <v>858166</v>
      </c>
      <c r="F97" s="49"/>
    </row>
    <row r="98" spans="1:10" ht="15.75" thickBot="1" x14ac:dyDescent="0.3">
      <c r="A98" s="84"/>
      <c r="B98" s="16" t="s">
        <v>89</v>
      </c>
      <c r="C98" s="18" t="s">
        <v>12</v>
      </c>
      <c r="D98" s="17"/>
      <c r="E98" s="17"/>
      <c r="F98" s="13"/>
    </row>
    <row r="99" spans="1:10" x14ac:dyDescent="0.25">
      <c r="A99" s="74">
        <v>1</v>
      </c>
      <c r="B99" s="45" t="s">
        <v>90</v>
      </c>
      <c r="C99" s="100" t="s">
        <v>12</v>
      </c>
      <c r="D99" s="57">
        <v>26</v>
      </c>
      <c r="E99" s="57">
        <v>12360</v>
      </c>
      <c r="F99" s="33"/>
      <c r="G99" s="85"/>
      <c r="H99" s="26"/>
      <c r="I99" s="34"/>
    </row>
    <row r="100" spans="1:10" x14ac:dyDescent="0.25">
      <c r="A100" s="19">
        <v>2</v>
      </c>
      <c r="B100" s="45" t="s">
        <v>91</v>
      </c>
      <c r="C100" s="21" t="s">
        <v>12</v>
      </c>
      <c r="D100" s="57">
        <v>25</v>
      </c>
      <c r="E100" s="32">
        <v>11162</v>
      </c>
      <c r="F100" s="33"/>
      <c r="G100" s="85"/>
      <c r="H100" s="26"/>
      <c r="I100" s="34"/>
    </row>
    <row r="101" spans="1:10" x14ac:dyDescent="0.25">
      <c r="A101" s="74">
        <v>3</v>
      </c>
      <c r="B101" s="45" t="s">
        <v>92</v>
      </c>
      <c r="C101" s="21" t="s">
        <v>93</v>
      </c>
      <c r="D101" s="57">
        <v>1.7999999999999999E-2</v>
      </c>
      <c r="E101" s="32">
        <v>4443</v>
      </c>
      <c r="F101" s="33"/>
      <c r="G101" s="85"/>
      <c r="H101" s="26"/>
      <c r="I101" s="34"/>
    </row>
    <row r="102" spans="1:10" x14ac:dyDescent="0.25">
      <c r="A102" s="19">
        <v>4</v>
      </c>
      <c r="B102" s="45" t="s">
        <v>73</v>
      </c>
      <c r="C102" s="21" t="s">
        <v>12</v>
      </c>
      <c r="D102" s="57">
        <v>7.8</v>
      </c>
      <c r="E102" s="32">
        <v>6339</v>
      </c>
      <c r="F102" s="33"/>
    </row>
    <row r="103" spans="1:10" x14ac:dyDescent="0.25">
      <c r="A103" s="74">
        <v>5</v>
      </c>
      <c r="B103" s="88" t="s">
        <v>94</v>
      </c>
      <c r="C103" s="21" t="s">
        <v>12</v>
      </c>
      <c r="D103" s="57">
        <v>22</v>
      </c>
      <c r="E103" s="32">
        <v>10986</v>
      </c>
      <c r="F103" s="33"/>
    </row>
    <row r="104" spans="1:10" x14ac:dyDescent="0.25">
      <c r="A104" s="19">
        <v>6</v>
      </c>
      <c r="B104" s="88" t="s">
        <v>95</v>
      </c>
      <c r="C104" s="21" t="s">
        <v>12</v>
      </c>
      <c r="D104" s="57">
        <v>17.399999999999999</v>
      </c>
      <c r="E104" s="32">
        <v>8700</v>
      </c>
      <c r="F104" s="33"/>
    </row>
    <row r="105" spans="1:10" x14ac:dyDescent="0.25">
      <c r="A105" s="74">
        <v>7</v>
      </c>
      <c r="B105" s="88" t="s">
        <v>96</v>
      </c>
      <c r="C105" s="21" t="s">
        <v>12</v>
      </c>
      <c r="D105" s="57">
        <v>30</v>
      </c>
      <c r="E105" s="32">
        <v>12812</v>
      </c>
      <c r="F105" s="33"/>
    </row>
    <row r="106" spans="1:10" x14ac:dyDescent="0.25">
      <c r="A106" s="19">
        <v>8</v>
      </c>
      <c r="B106" s="88" t="s">
        <v>97</v>
      </c>
      <c r="C106" s="21" t="s">
        <v>12</v>
      </c>
      <c r="D106" s="57">
        <v>21</v>
      </c>
      <c r="E106" s="32">
        <v>10993</v>
      </c>
      <c r="F106" s="33"/>
    </row>
    <row r="107" spans="1:10" x14ac:dyDescent="0.25">
      <c r="A107" s="74">
        <v>9</v>
      </c>
      <c r="B107" s="88" t="s">
        <v>68</v>
      </c>
      <c r="C107" s="21" t="s">
        <v>12</v>
      </c>
      <c r="D107" s="57">
        <v>2</v>
      </c>
      <c r="E107" s="32">
        <v>2589</v>
      </c>
      <c r="F107" s="33"/>
    </row>
    <row r="108" spans="1:10" x14ac:dyDescent="0.25">
      <c r="A108" s="19">
        <v>10</v>
      </c>
      <c r="B108" s="88" t="s">
        <v>98</v>
      </c>
      <c r="C108" s="21" t="s">
        <v>12</v>
      </c>
      <c r="D108" s="57">
        <v>17.600000000000001</v>
      </c>
      <c r="E108" s="32">
        <v>13698</v>
      </c>
      <c r="F108" s="33"/>
    </row>
    <row r="109" spans="1:10" ht="15.75" thickBot="1" x14ac:dyDescent="0.3">
      <c r="A109" s="74">
        <v>11</v>
      </c>
      <c r="B109" s="101" t="s">
        <v>99</v>
      </c>
      <c r="C109" s="102" t="s">
        <v>12</v>
      </c>
      <c r="D109" s="47">
        <v>5</v>
      </c>
      <c r="E109" s="95">
        <v>412</v>
      </c>
      <c r="F109" s="49"/>
    </row>
    <row r="110" spans="1:10" ht="15.75" thickBot="1" x14ac:dyDescent="0.3">
      <c r="A110" s="84"/>
      <c r="B110" s="16" t="s">
        <v>28</v>
      </c>
      <c r="C110" s="18"/>
      <c r="D110" s="36"/>
      <c r="E110" s="103">
        <f>SUM(E99:E109)</f>
        <v>94494</v>
      </c>
      <c r="F110" s="13"/>
    </row>
    <row r="111" spans="1:10" ht="15.75" thickBot="1" x14ac:dyDescent="0.3">
      <c r="A111" s="104"/>
      <c r="B111" s="16" t="s">
        <v>100</v>
      </c>
      <c r="C111" s="18" t="s">
        <v>101</v>
      </c>
      <c r="D111" s="17"/>
      <c r="E111" s="17"/>
      <c r="F111" s="13"/>
    </row>
    <row r="112" spans="1:10" x14ac:dyDescent="0.25">
      <c r="A112" s="74">
        <v>1</v>
      </c>
      <c r="B112" s="45" t="s">
        <v>43</v>
      </c>
      <c r="C112" s="21"/>
      <c r="D112" s="52">
        <v>1</v>
      </c>
      <c r="E112" s="41">
        <v>23721</v>
      </c>
      <c r="F112" s="43"/>
      <c r="H112" s="105"/>
      <c r="I112" s="26"/>
      <c r="J112" s="26"/>
    </row>
    <row r="113" spans="1:10" x14ac:dyDescent="0.25">
      <c r="A113" s="74">
        <v>2</v>
      </c>
      <c r="B113" s="45" t="s">
        <v>102</v>
      </c>
      <c r="C113" s="21"/>
      <c r="D113" s="35">
        <v>1</v>
      </c>
      <c r="E113" s="57">
        <v>5245</v>
      </c>
      <c r="F113" s="33"/>
      <c r="H113" s="105"/>
      <c r="I113" s="26"/>
      <c r="J113" s="26"/>
    </row>
    <row r="114" spans="1:10" x14ac:dyDescent="0.25">
      <c r="A114" s="74">
        <v>3</v>
      </c>
      <c r="B114" s="45" t="s">
        <v>103</v>
      </c>
      <c r="C114" s="21"/>
      <c r="D114" s="35">
        <v>1</v>
      </c>
      <c r="E114" s="57">
        <v>3704</v>
      </c>
      <c r="F114" s="33"/>
      <c r="H114" s="86"/>
      <c r="I114" s="26"/>
      <c r="J114" s="25"/>
    </row>
    <row r="115" spans="1:10" x14ac:dyDescent="0.25">
      <c r="A115" s="74">
        <v>4</v>
      </c>
      <c r="B115" s="45" t="s">
        <v>104</v>
      </c>
      <c r="C115" s="21"/>
      <c r="D115" s="35">
        <v>1</v>
      </c>
      <c r="E115" s="32">
        <v>3460</v>
      </c>
      <c r="F115" s="33"/>
      <c r="H115" s="86"/>
      <c r="I115" s="26"/>
      <c r="J115" s="26"/>
    </row>
    <row r="116" spans="1:10" x14ac:dyDescent="0.25">
      <c r="A116" s="74">
        <v>5</v>
      </c>
      <c r="B116" s="45" t="s">
        <v>105</v>
      </c>
      <c r="C116" s="21"/>
      <c r="D116" s="35">
        <v>2</v>
      </c>
      <c r="E116" s="32">
        <v>23750</v>
      </c>
      <c r="F116" s="33"/>
      <c r="H116" s="86"/>
      <c r="I116" s="26"/>
      <c r="J116" s="26"/>
    </row>
    <row r="117" spans="1:10" x14ac:dyDescent="0.25">
      <c r="A117" s="74">
        <v>6</v>
      </c>
      <c r="B117" s="45" t="s">
        <v>106</v>
      </c>
      <c r="C117" s="21"/>
      <c r="D117" s="35">
        <v>2</v>
      </c>
      <c r="E117" s="32">
        <v>25743</v>
      </c>
      <c r="F117" s="33"/>
      <c r="H117" s="86"/>
      <c r="I117" s="34"/>
      <c r="J117" s="26"/>
    </row>
    <row r="118" spans="1:10" x14ac:dyDescent="0.25">
      <c r="A118" s="74">
        <v>7</v>
      </c>
      <c r="B118" s="45" t="s">
        <v>107</v>
      </c>
      <c r="C118" s="21"/>
      <c r="D118" s="35">
        <v>1</v>
      </c>
      <c r="E118" s="57">
        <v>73552</v>
      </c>
      <c r="F118" s="33"/>
      <c r="H118" s="86"/>
      <c r="I118" s="26"/>
      <c r="J118" s="25"/>
    </row>
    <row r="119" spans="1:10" x14ac:dyDescent="0.25">
      <c r="A119" s="74">
        <v>8</v>
      </c>
      <c r="B119" s="45" t="s">
        <v>59</v>
      </c>
      <c r="C119" s="21"/>
      <c r="D119" s="35">
        <v>4</v>
      </c>
      <c r="E119" s="106">
        <v>543545</v>
      </c>
      <c r="F119" s="33"/>
      <c r="H119" s="86"/>
      <c r="I119" s="26"/>
      <c r="J119" s="25"/>
    </row>
    <row r="120" spans="1:10" x14ac:dyDescent="0.25">
      <c r="A120" s="74">
        <v>9</v>
      </c>
      <c r="B120" s="45" t="s">
        <v>53</v>
      </c>
      <c r="C120" s="21"/>
      <c r="D120" s="35">
        <f>1+2</f>
        <v>3</v>
      </c>
      <c r="E120" s="106">
        <f>135025+297600</f>
        <v>432625</v>
      </c>
      <c r="F120" s="33"/>
      <c r="H120" s="86"/>
      <c r="I120" s="26"/>
      <c r="J120" s="25"/>
    </row>
    <row r="121" spans="1:10" x14ac:dyDescent="0.25">
      <c r="A121" s="74">
        <v>10</v>
      </c>
      <c r="B121" s="45" t="s">
        <v>49</v>
      </c>
      <c r="C121" s="21"/>
      <c r="D121" s="35">
        <f>3+2</f>
        <v>5</v>
      </c>
      <c r="E121" s="106">
        <f>438375+273218</f>
        <v>711593</v>
      </c>
      <c r="F121" s="33"/>
      <c r="H121" s="86"/>
      <c r="I121" s="26"/>
      <c r="J121" s="25"/>
    </row>
    <row r="122" spans="1:10" x14ac:dyDescent="0.25">
      <c r="A122" s="74">
        <v>11</v>
      </c>
      <c r="B122" s="45" t="s">
        <v>108</v>
      </c>
      <c r="C122" s="21"/>
      <c r="D122" s="107">
        <f>2+3</f>
        <v>5</v>
      </c>
      <c r="E122" s="106">
        <f>292082+421839</f>
        <v>713921</v>
      </c>
      <c r="F122" s="33"/>
      <c r="H122" s="86"/>
      <c r="I122" s="26"/>
      <c r="J122" s="108"/>
    </row>
    <row r="123" spans="1:10" x14ac:dyDescent="0.25">
      <c r="A123" s="74">
        <v>12</v>
      </c>
      <c r="B123" s="45" t="s">
        <v>109</v>
      </c>
      <c r="C123" s="21"/>
      <c r="D123" s="35">
        <v>2</v>
      </c>
      <c r="E123" s="109">
        <v>25239</v>
      </c>
      <c r="F123" s="33"/>
      <c r="H123" s="86"/>
      <c r="I123" s="26"/>
      <c r="J123" s="108"/>
    </row>
    <row r="124" spans="1:10" x14ac:dyDescent="0.25">
      <c r="A124" s="74">
        <v>13</v>
      </c>
      <c r="B124" s="45" t="s">
        <v>110</v>
      </c>
      <c r="C124" s="21"/>
      <c r="D124" s="35">
        <v>2</v>
      </c>
      <c r="E124" s="109">
        <v>15586</v>
      </c>
      <c r="F124" s="33"/>
      <c r="H124" s="86"/>
      <c r="I124" s="26"/>
      <c r="J124" s="108"/>
    </row>
    <row r="125" spans="1:10" x14ac:dyDescent="0.25">
      <c r="A125" s="74">
        <v>14</v>
      </c>
      <c r="B125" s="45" t="s">
        <v>111</v>
      </c>
      <c r="C125" s="21"/>
      <c r="D125" s="35">
        <v>2</v>
      </c>
      <c r="E125" s="30">
        <v>15483</v>
      </c>
      <c r="F125" s="33"/>
    </row>
    <row r="126" spans="1:10" x14ac:dyDescent="0.25">
      <c r="A126" s="74">
        <v>15</v>
      </c>
      <c r="B126" s="45" t="s">
        <v>112</v>
      </c>
      <c r="C126" s="21"/>
      <c r="D126" s="35">
        <v>2</v>
      </c>
      <c r="E126" s="109">
        <v>16198</v>
      </c>
      <c r="F126" s="33"/>
    </row>
    <row r="127" spans="1:10" x14ac:dyDescent="0.25">
      <c r="A127" s="74">
        <v>16</v>
      </c>
      <c r="B127" s="45" t="s">
        <v>113</v>
      </c>
      <c r="C127" s="21"/>
      <c r="D127" s="35">
        <v>2</v>
      </c>
      <c r="E127" s="109">
        <v>30827</v>
      </c>
      <c r="F127" s="33"/>
    </row>
    <row r="128" spans="1:10" x14ac:dyDescent="0.25">
      <c r="A128" s="74">
        <v>17</v>
      </c>
      <c r="B128" s="45" t="s">
        <v>86</v>
      </c>
      <c r="C128" s="21"/>
      <c r="D128" s="35">
        <v>1</v>
      </c>
      <c r="E128" s="32">
        <v>14440</v>
      </c>
      <c r="F128" s="33"/>
    </row>
    <row r="129" spans="1:9" x14ac:dyDescent="0.25">
      <c r="A129" s="74">
        <v>18</v>
      </c>
      <c r="B129" s="45" t="s">
        <v>41</v>
      </c>
      <c r="C129" s="21"/>
      <c r="D129" s="35">
        <v>1</v>
      </c>
      <c r="E129" s="32">
        <v>6317</v>
      </c>
      <c r="F129" s="33"/>
    </row>
    <row r="130" spans="1:9" x14ac:dyDescent="0.25">
      <c r="A130" s="74">
        <v>19</v>
      </c>
      <c r="B130" s="45" t="s">
        <v>114</v>
      </c>
      <c r="C130" s="21"/>
      <c r="D130" s="35">
        <v>1</v>
      </c>
      <c r="E130" s="32">
        <v>23739</v>
      </c>
      <c r="F130" s="33"/>
    </row>
    <row r="131" spans="1:9" x14ac:dyDescent="0.25">
      <c r="A131" s="74">
        <v>20</v>
      </c>
      <c r="B131" s="45" t="s">
        <v>115</v>
      </c>
      <c r="C131" s="21"/>
      <c r="D131" s="35"/>
      <c r="E131" s="32">
        <v>3065</v>
      </c>
      <c r="F131" s="33"/>
    </row>
    <row r="132" spans="1:9" ht="15.75" thickBot="1" x14ac:dyDescent="0.3">
      <c r="A132" s="74">
        <v>21</v>
      </c>
      <c r="B132" s="110" t="s">
        <v>116</v>
      </c>
      <c r="C132" s="111"/>
      <c r="D132" s="112"/>
      <c r="E132" s="61">
        <v>5574</v>
      </c>
      <c r="F132" s="113"/>
    </row>
    <row r="133" spans="1:9" ht="15.75" thickBot="1" x14ac:dyDescent="0.3">
      <c r="A133" s="84"/>
      <c r="B133" s="16" t="s">
        <v>28</v>
      </c>
      <c r="C133" s="68"/>
      <c r="D133" s="79">
        <f>SUM(D112:D131)</f>
        <v>39</v>
      </c>
      <c r="E133" s="36">
        <f>SUM(E112:E132)</f>
        <v>2717327</v>
      </c>
      <c r="F133" s="13"/>
    </row>
    <row r="134" spans="1:9" ht="15.75" thickBot="1" x14ac:dyDescent="0.3">
      <c r="A134" s="84"/>
      <c r="B134" s="16" t="s">
        <v>117</v>
      </c>
      <c r="C134" s="68"/>
      <c r="D134" s="17"/>
      <c r="E134" s="17"/>
      <c r="F134" s="13"/>
      <c r="H134" s="114"/>
      <c r="I134" s="25"/>
    </row>
    <row r="135" spans="1:9" x14ac:dyDescent="0.25">
      <c r="A135" s="19">
        <v>1</v>
      </c>
      <c r="B135" s="45" t="s">
        <v>118</v>
      </c>
      <c r="C135" s="45"/>
      <c r="D135" s="35">
        <v>3</v>
      </c>
      <c r="E135" s="32">
        <v>1397</v>
      </c>
      <c r="F135" s="33"/>
      <c r="G135" s="85"/>
      <c r="H135" s="85"/>
      <c r="I135" s="26"/>
    </row>
    <row r="136" spans="1:9" x14ac:dyDescent="0.25">
      <c r="A136" s="19">
        <v>2</v>
      </c>
      <c r="B136" s="45" t="s">
        <v>119</v>
      </c>
      <c r="C136" s="45"/>
      <c r="D136" s="35">
        <v>42</v>
      </c>
      <c r="E136" s="32">
        <v>46170</v>
      </c>
      <c r="F136" s="33"/>
      <c r="G136" s="85"/>
      <c r="H136" s="85"/>
      <c r="I136" s="26"/>
    </row>
    <row r="137" spans="1:9" x14ac:dyDescent="0.25">
      <c r="A137" s="19">
        <v>3</v>
      </c>
      <c r="B137" s="45" t="s">
        <v>30</v>
      </c>
      <c r="C137" s="45"/>
      <c r="D137" s="35">
        <v>22</v>
      </c>
      <c r="E137" s="32">
        <v>23497</v>
      </c>
      <c r="F137" s="33"/>
      <c r="G137" s="85"/>
      <c r="H137" s="85"/>
      <c r="I137" s="26"/>
    </row>
    <row r="138" spans="1:9" x14ac:dyDescent="0.25">
      <c r="A138" s="19">
        <v>4</v>
      </c>
      <c r="B138" s="45" t="s">
        <v>120</v>
      </c>
      <c r="C138" s="45"/>
      <c r="D138" s="35">
        <v>1.5</v>
      </c>
      <c r="E138" s="57">
        <v>3150</v>
      </c>
      <c r="F138" s="33"/>
      <c r="G138" s="85"/>
      <c r="H138" s="85"/>
      <c r="I138" s="26"/>
    </row>
    <row r="139" spans="1:9" x14ac:dyDescent="0.25">
      <c r="A139" s="19">
        <v>5</v>
      </c>
      <c r="B139" s="45" t="s">
        <v>112</v>
      </c>
      <c r="C139" s="45"/>
      <c r="D139" s="35">
        <v>38</v>
      </c>
      <c r="E139" s="32">
        <v>26775</v>
      </c>
      <c r="F139" s="33"/>
      <c r="G139" s="85"/>
      <c r="H139" s="85"/>
      <c r="I139" s="26"/>
    </row>
    <row r="140" spans="1:9" x14ac:dyDescent="0.25">
      <c r="A140" s="19">
        <v>6</v>
      </c>
      <c r="B140" s="45" t="s">
        <v>121</v>
      </c>
      <c r="C140" s="45"/>
      <c r="D140" s="35">
        <v>98</v>
      </c>
      <c r="E140" s="32">
        <v>127400</v>
      </c>
      <c r="F140" s="33"/>
      <c r="G140" s="85"/>
      <c r="H140" s="85"/>
      <c r="I140" s="26"/>
    </row>
    <row r="141" spans="1:9" x14ac:dyDescent="0.25">
      <c r="A141" s="19">
        <v>7</v>
      </c>
      <c r="B141" s="45" t="s">
        <v>122</v>
      </c>
      <c r="C141" s="45"/>
      <c r="D141" s="35">
        <v>4</v>
      </c>
      <c r="E141" s="32">
        <v>4175</v>
      </c>
      <c r="F141" s="33"/>
      <c r="G141" s="85"/>
      <c r="H141" s="85"/>
      <c r="I141" s="26"/>
    </row>
    <row r="142" spans="1:9" x14ac:dyDescent="0.25">
      <c r="A142" s="19">
        <v>8</v>
      </c>
      <c r="B142" s="45" t="s">
        <v>61</v>
      </c>
      <c r="C142" s="45"/>
      <c r="D142" s="35">
        <v>7</v>
      </c>
      <c r="E142" s="32">
        <f>960+10027</f>
        <v>10987</v>
      </c>
      <c r="F142" s="33"/>
      <c r="G142" s="85"/>
      <c r="H142" s="85"/>
      <c r="I142" s="26"/>
    </row>
    <row r="143" spans="1:9" x14ac:dyDescent="0.25">
      <c r="A143" s="19">
        <v>9</v>
      </c>
      <c r="B143" s="45" t="s">
        <v>123</v>
      </c>
      <c r="C143" s="45"/>
      <c r="D143" s="35">
        <v>4</v>
      </c>
      <c r="E143" s="32">
        <v>4289</v>
      </c>
      <c r="F143" s="33"/>
      <c r="G143" s="85"/>
      <c r="H143" s="85"/>
      <c r="I143" s="26"/>
    </row>
    <row r="144" spans="1:9" x14ac:dyDescent="0.25">
      <c r="A144" s="19">
        <v>10</v>
      </c>
      <c r="B144" s="45" t="s">
        <v>124</v>
      </c>
      <c r="C144" s="45"/>
      <c r="D144" s="35">
        <v>26</v>
      </c>
      <c r="E144" s="32">
        <v>27007</v>
      </c>
      <c r="F144" s="33"/>
      <c r="G144" s="87"/>
      <c r="H144" s="85"/>
      <c r="I144" s="26"/>
    </row>
    <row r="145" spans="1:9" x14ac:dyDescent="0.25">
      <c r="A145" s="19">
        <v>11</v>
      </c>
      <c r="B145" s="45" t="s">
        <v>125</v>
      </c>
      <c r="C145" s="45"/>
      <c r="D145" s="35">
        <v>8</v>
      </c>
      <c r="E145" s="32">
        <f>9076+4663</f>
        <v>13739</v>
      </c>
      <c r="F145" s="33"/>
      <c r="G145" s="87"/>
      <c r="H145" s="85"/>
      <c r="I145" s="26"/>
    </row>
    <row r="146" spans="1:9" x14ac:dyDescent="0.25">
      <c r="A146" s="19">
        <v>12</v>
      </c>
      <c r="B146" s="54" t="s">
        <v>126</v>
      </c>
      <c r="C146" s="54"/>
      <c r="D146" s="55">
        <v>9</v>
      </c>
      <c r="E146" s="29">
        <v>13656</v>
      </c>
      <c r="F146" s="23"/>
      <c r="G146" s="87"/>
      <c r="H146" s="85"/>
      <c r="I146" s="26"/>
    </row>
    <row r="147" spans="1:9" x14ac:dyDescent="0.25">
      <c r="A147" s="19">
        <v>13</v>
      </c>
      <c r="B147" s="45" t="s">
        <v>80</v>
      </c>
      <c r="C147" s="45"/>
      <c r="D147" s="35">
        <v>1</v>
      </c>
      <c r="E147" s="32">
        <v>1641</v>
      </c>
      <c r="F147" s="33"/>
      <c r="G147" s="87"/>
      <c r="H147" s="85"/>
      <c r="I147" s="26"/>
    </row>
    <row r="148" spans="1:9" x14ac:dyDescent="0.25">
      <c r="A148" s="19">
        <v>14</v>
      </c>
      <c r="B148" s="45" t="s">
        <v>127</v>
      </c>
      <c r="C148" s="45"/>
      <c r="D148" s="35">
        <v>2</v>
      </c>
      <c r="E148" s="32">
        <v>3510</v>
      </c>
      <c r="F148" s="33"/>
      <c r="G148" s="87"/>
      <c r="H148" s="85"/>
      <c r="I148" s="26"/>
    </row>
    <row r="149" spans="1:9" x14ac:dyDescent="0.25">
      <c r="A149" s="19">
        <v>15</v>
      </c>
      <c r="B149" s="45" t="s">
        <v>128</v>
      </c>
      <c r="C149" s="45"/>
      <c r="D149" s="35">
        <v>2</v>
      </c>
      <c r="E149" s="32">
        <v>2109</v>
      </c>
      <c r="F149" s="33"/>
      <c r="G149" s="87"/>
      <c r="H149" s="85"/>
      <c r="I149" s="26"/>
    </row>
    <row r="150" spans="1:9" x14ac:dyDescent="0.25">
      <c r="A150" s="19">
        <v>16</v>
      </c>
      <c r="B150" s="45" t="s">
        <v>129</v>
      </c>
      <c r="C150" s="45"/>
      <c r="D150" s="35">
        <v>2.5</v>
      </c>
      <c r="E150" s="32">
        <f>2057+4836</f>
        <v>6893</v>
      </c>
      <c r="F150" s="33"/>
      <c r="G150" s="87"/>
      <c r="H150" s="85"/>
      <c r="I150" s="26"/>
    </row>
    <row r="151" spans="1:9" ht="15.75" thickBot="1" x14ac:dyDescent="0.3">
      <c r="A151" s="19">
        <v>17</v>
      </c>
      <c r="B151" s="59" t="s">
        <v>51</v>
      </c>
      <c r="C151" s="59"/>
      <c r="D151" s="60">
        <v>6</v>
      </c>
      <c r="E151" s="95">
        <v>5524</v>
      </c>
      <c r="F151" s="49"/>
      <c r="G151" s="87"/>
      <c r="H151" s="85"/>
      <c r="I151" s="26"/>
    </row>
    <row r="152" spans="1:9" ht="15.75" thickBot="1" x14ac:dyDescent="0.3">
      <c r="A152" s="115"/>
      <c r="B152" s="96" t="s">
        <v>28</v>
      </c>
      <c r="C152" s="59"/>
      <c r="D152" s="116">
        <f>SUM(D135:D151)</f>
        <v>276</v>
      </c>
      <c r="E152" s="99">
        <f>SUM(E135:E151)</f>
        <v>321919</v>
      </c>
      <c r="F152" s="49"/>
    </row>
    <row r="153" spans="1:9" ht="15.75" thickBot="1" x14ac:dyDescent="0.3">
      <c r="A153" s="84"/>
      <c r="B153" s="16" t="s">
        <v>130</v>
      </c>
      <c r="C153" s="68"/>
      <c r="D153" s="17"/>
      <c r="E153" s="17"/>
      <c r="F153" s="13"/>
    </row>
    <row r="154" spans="1:9" x14ac:dyDescent="0.25">
      <c r="A154" s="19">
        <v>1</v>
      </c>
      <c r="B154" s="45" t="s">
        <v>55</v>
      </c>
      <c r="C154" s="21"/>
      <c r="D154" s="35">
        <v>17</v>
      </c>
      <c r="E154" s="29">
        <v>25289</v>
      </c>
      <c r="F154" s="33"/>
      <c r="G154" s="85"/>
      <c r="H154" s="86"/>
      <c r="I154" s="26"/>
    </row>
    <row r="155" spans="1:9" x14ac:dyDescent="0.25">
      <c r="A155" s="74">
        <v>2</v>
      </c>
      <c r="B155" s="45" t="s">
        <v>46</v>
      </c>
      <c r="C155" s="21"/>
      <c r="D155" s="35">
        <v>9</v>
      </c>
      <c r="E155" s="29">
        <v>6787</v>
      </c>
      <c r="F155" s="33"/>
      <c r="G155" s="85"/>
      <c r="H155" s="86"/>
      <c r="I155" s="26"/>
    </row>
    <row r="156" spans="1:9" x14ac:dyDescent="0.25">
      <c r="A156" s="19">
        <v>3</v>
      </c>
      <c r="B156" s="45" t="s">
        <v>61</v>
      </c>
      <c r="C156" s="21"/>
      <c r="D156" s="35">
        <v>51.6</v>
      </c>
      <c r="E156" s="29">
        <v>46748</v>
      </c>
      <c r="F156" s="33"/>
      <c r="G156" s="85"/>
      <c r="H156" s="86"/>
      <c r="I156" s="26"/>
    </row>
    <row r="157" spans="1:9" x14ac:dyDescent="0.25">
      <c r="A157" s="74">
        <v>4</v>
      </c>
      <c r="B157" s="45" t="s">
        <v>123</v>
      </c>
      <c r="C157" s="21"/>
      <c r="D157" s="35">
        <v>19</v>
      </c>
      <c r="E157" s="29">
        <v>25596</v>
      </c>
      <c r="F157" s="33"/>
      <c r="G157" s="85"/>
      <c r="H157" s="86"/>
      <c r="I157" s="26"/>
    </row>
    <row r="158" spans="1:9" x14ac:dyDescent="0.25">
      <c r="A158" s="19">
        <v>5</v>
      </c>
      <c r="B158" s="45" t="s">
        <v>52</v>
      </c>
      <c r="C158" s="21"/>
      <c r="D158" s="35">
        <v>4</v>
      </c>
      <c r="E158" s="29">
        <v>4297</v>
      </c>
      <c r="F158" s="33"/>
      <c r="G158" s="85"/>
      <c r="H158" s="86"/>
      <c r="I158" s="26"/>
    </row>
    <row r="159" spans="1:9" x14ac:dyDescent="0.25">
      <c r="A159" s="74">
        <v>6</v>
      </c>
      <c r="B159" s="45" t="s">
        <v>58</v>
      </c>
      <c r="C159" s="21"/>
      <c r="D159" s="35">
        <v>8</v>
      </c>
      <c r="E159" s="29">
        <v>10926</v>
      </c>
      <c r="F159" s="33"/>
      <c r="G159" s="85"/>
      <c r="H159" s="86"/>
      <c r="I159" s="26"/>
    </row>
    <row r="160" spans="1:9" x14ac:dyDescent="0.25">
      <c r="A160" s="19">
        <v>7</v>
      </c>
      <c r="B160" s="45" t="s">
        <v>131</v>
      </c>
      <c r="C160" s="21"/>
      <c r="D160" s="35">
        <v>12</v>
      </c>
      <c r="E160" s="29">
        <v>13577</v>
      </c>
      <c r="F160" s="33"/>
      <c r="G160" s="85"/>
      <c r="H160" s="86"/>
      <c r="I160" s="26"/>
    </row>
    <row r="161" spans="1:9" x14ac:dyDescent="0.25">
      <c r="A161" s="74">
        <v>8</v>
      </c>
      <c r="B161" s="45" t="s">
        <v>132</v>
      </c>
      <c r="C161" s="21"/>
      <c r="D161" s="35">
        <v>18</v>
      </c>
      <c r="E161" s="29">
        <v>22641</v>
      </c>
      <c r="F161" s="33"/>
      <c r="G161" s="85"/>
      <c r="H161" s="86"/>
      <c r="I161" s="26"/>
    </row>
    <row r="162" spans="1:9" x14ac:dyDescent="0.25">
      <c r="A162" s="19">
        <v>9</v>
      </c>
      <c r="B162" s="45" t="s">
        <v>133</v>
      </c>
      <c r="C162" s="21"/>
      <c r="D162" s="35">
        <v>4.5</v>
      </c>
      <c r="E162" s="29">
        <v>3425</v>
      </c>
      <c r="F162" s="33"/>
      <c r="G162" s="85"/>
      <c r="H162" s="86"/>
      <c r="I162" s="26"/>
    </row>
    <row r="163" spans="1:9" x14ac:dyDescent="0.25">
      <c r="A163" s="74">
        <v>10</v>
      </c>
      <c r="B163" s="45" t="s">
        <v>119</v>
      </c>
      <c r="C163" s="21"/>
      <c r="D163" s="35">
        <v>42</v>
      </c>
      <c r="E163" s="29">
        <v>56721</v>
      </c>
      <c r="F163" s="33"/>
      <c r="G163" s="85"/>
      <c r="H163" s="86"/>
      <c r="I163" s="26"/>
    </row>
    <row r="164" spans="1:9" x14ac:dyDescent="0.25">
      <c r="A164" s="19">
        <v>11</v>
      </c>
      <c r="B164" s="45" t="s">
        <v>129</v>
      </c>
      <c r="C164" s="21"/>
      <c r="D164" s="35">
        <v>2</v>
      </c>
      <c r="E164" s="117">
        <f t="shared" ref="E164" si="0">1399.5*D164</f>
        <v>2799</v>
      </c>
      <c r="F164" s="33"/>
      <c r="G164" s="85"/>
      <c r="H164" s="86"/>
      <c r="I164" s="26"/>
    </row>
    <row r="165" spans="1:9" x14ac:dyDescent="0.25">
      <c r="A165" s="74">
        <v>12</v>
      </c>
      <c r="B165" s="45" t="s">
        <v>134</v>
      </c>
      <c r="C165" s="21"/>
      <c r="D165" s="35">
        <v>9</v>
      </c>
      <c r="E165" s="29">
        <v>12827</v>
      </c>
      <c r="F165" s="33"/>
      <c r="G165" s="85"/>
      <c r="H165" s="86"/>
      <c r="I165" s="26"/>
    </row>
    <row r="166" spans="1:9" x14ac:dyDescent="0.25">
      <c r="A166" s="19">
        <v>13</v>
      </c>
      <c r="B166" s="45" t="s">
        <v>57</v>
      </c>
      <c r="C166" s="21"/>
      <c r="D166" s="35">
        <v>6</v>
      </c>
      <c r="E166" s="29">
        <v>10027</v>
      </c>
      <c r="F166" s="33"/>
      <c r="G166" s="85"/>
      <c r="H166" s="86"/>
      <c r="I166" s="26"/>
    </row>
    <row r="167" spans="1:9" x14ac:dyDescent="0.25">
      <c r="A167" s="74">
        <v>14</v>
      </c>
      <c r="B167" s="45" t="s">
        <v>135</v>
      </c>
      <c r="C167" s="21"/>
      <c r="D167" s="35">
        <v>8</v>
      </c>
      <c r="E167" s="29">
        <v>11137</v>
      </c>
      <c r="F167" s="33"/>
      <c r="G167" s="85"/>
      <c r="H167" s="86"/>
      <c r="I167" s="26"/>
    </row>
    <row r="168" spans="1:9" x14ac:dyDescent="0.25">
      <c r="A168" s="19">
        <v>15</v>
      </c>
      <c r="B168" s="45" t="s">
        <v>53</v>
      </c>
      <c r="C168" s="21"/>
      <c r="D168" s="35">
        <v>6</v>
      </c>
      <c r="E168" s="29">
        <v>10027</v>
      </c>
      <c r="F168" s="33"/>
      <c r="G168" s="85"/>
      <c r="H168" s="86"/>
      <c r="I168" s="26"/>
    </row>
    <row r="169" spans="1:9" x14ac:dyDescent="0.25">
      <c r="A169" s="74">
        <v>16</v>
      </c>
      <c r="B169" s="45" t="s">
        <v>31</v>
      </c>
      <c r="C169" s="21"/>
      <c r="D169" s="35">
        <v>16.5</v>
      </c>
      <c r="E169" s="32">
        <v>17242</v>
      </c>
      <c r="F169" s="33"/>
      <c r="G169" s="85"/>
      <c r="H169" s="86"/>
      <c r="I169" s="26"/>
    </row>
    <row r="170" spans="1:9" x14ac:dyDescent="0.25">
      <c r="A170" s="19">
        <v>17</v>
      </c>
      <c r="B170" s="45" t="s">
        <v>136</v>
      </c>
      <c r="C170" s="21"/>
      <c r="D170" s="35">
        <v>6</v>
      </c>
      <c r="E170" s="32">
        <v>5594</v>
      </c>
      <c r="F170" s="33"/>
      <c r="G170" s="87"/>
      <c r="H170" s="86"/>
      <c r="I170" s="26"/>
    </row>
    <row r="171" spans="1:9" x14ac:dyDescent="0.25">
      <c r="A171" s="74">
        <v>18</v>
      </c>
      <c r="B171" s="88" t="s">
        <v>50</v>
      </c>
      <c r="C171" s="21"/>
      <c r="D171" s="35">
        <v>104</v>
      </c>
      <c r="E171" s="32">
        <v>135916</v>
      </c>
      <c r="F171" s="33"/>
      <c r="G171" s="87"/>
      <c r="H171" s="86"/>
      <c r="I171" s="26"/>
    </row>
    <row r="172" spans="1:9" x14ac:dyDescent="0.25">
      <c r="A172" s="19">
        <v>19</v>
      </c>
      <c r="B172" s="88" t="s">
        <v>128</v>
      </c>
      <c r="C172" s="21"/>
      <c r="D172" s="35">
        <v>2.5</v>
      </c>
      <c r="E172" s="32">
        <v>1332</v>
      </c>
      <c r="F172" s="33"/>
      <c r="G172" s="87"/>
      <c r="H172" s="86"/>
      <c r="I172" s="26"/>
    </row>
    <row r="173" spans="1:9" x14ac:dyDescent="0.25">
      <c r="A173" s="74">
        <v>20</v>
      </c>
      <c r="B173" s="88" t="s">
        <v>137</v>
      </c>
      <c r="C173" s="21"/>
      <c r="D173" s="35">
        <v>8</v>
      </c>
      <c r="E173" s="32">
        <v>12402</v>
      </c>
      <c r="F173" s="33"/>
      <c r="G173" s="87"/>
      <c r="H173" s="86"/>
      <c r="I173" s="26"/>
    </row>
    <row r="174" spans="1:9" x14ac:dyDescent="0.25">
      <c r="A174" s="19">
        <v>21</v>
      </c>
      <c r="B174" s="45" t="s">
        <v>38</v>
      </c>
      <c r="C174" s="21"/>
      <c r="D174" s="35">
        <v>16</v>
      </c>
      <c r="E174" s="32">
        <v>24360</v>
      </c>
      <c r="F174" s="33"/>
      <c r="G174" s="87"/>
      <c r="H174" s="86"/>
      <c r="I174" s="26"/>
    </row>
    <row r="175" spans="1:9" x14ac:dyDescent="0.25">
      <c r="A175" s="74">
        <v>22</v>
      </c>
      <c r="B175" s="45" t="s">
        <v>51</v>
      </c>
      <c r="C175" s="21"/>
      <c r="D175" s="35">
        <v>12</v>
      </c>
      <c r="E175" s="32">
        <f>1065+5107</f>
        <v>6172</v>
      </c>
      <c r="F175" s="33"/>
      <c r="G175" s="87"/>
      <c r="H175" s="86"/>
      <c r="I175" s="26"/>
    </row>
    <row r="176" spans="1:9" x14ac:dyDescent="0.25">
      <c r="A176" s="19">
        <v>23</v>
      </c>
      <c r="B176" s="45" t="s">
        <v>138</v>
      </c>
      <c r="C176" s="21"/>
      <c r="D176" s="35">
        <v>14</v>
      </c>
      <c r="E176" s="32">
        <v>11084</v>
      </c>
      <c r="F176" s="33"/>
      <c r="G176" s="87"/>
      <c r="H176" s="86"/>
      <c r="I176" s="26"/>
    </row>
    <row r="177" spans="1:9" x14ac:dyDescent="0.25">
      <c r="A177" s="74">
        <v>24</v>
      </c>
      <c r="B177" s="45" t="s">
        <v>139</v>
      </c>
      <c r="C177" s="21"/>
      <c r="D177" s="35">
        <v>1</v>
      </c>
      <c r="E177" s="32">
        <v>1728</v>
      </c>
      <c r="F177" s="33"/>
      <c r="G177" s="87"/>
      <c r="H177" s="86"/>
      <c r="I177" s="26"/>
    </row>
    <row r="178" spans="1:9" x14ac:dyDescent="0.25">
      <c r="A178" s="19">
        <v>25</v>
      </c>
      <c r="B178" s="45" t="s">
        <v>140</v>
      </c>
      <c r="C178" s="21"/>
      <c r="D178" s="35">
        <v>4</v>
      </c>
      <c r="E178" s="32">
        <v>4873</v>
      </c>
      <c r="F178" s="33"/>
      <c r="G178" s="87"/>
      <c r="H178" s="86"/>
      <c r="I178" s="26"/>
    </row>
    <row r="179" spans="1:9" x14ac:dyDescent="0.25">
      <c r="A179" s="74">
        <v>26</v>
      </c>
      <c r="B179" s="45" t="s">
        <v>60</v>
      </c>
      <c r="C179" s="21"/>
      <c r="D179" s="35">
        <v>8</v>
      </c>
      <c r="E179" s="32">
        <v>9702</v>
      </c>
      <c r="F179" s="33"/>
      <c r="G179" s="87"/>
      <c r="H179" s="86"/>
      <c r="I179" s="26"/>
    </row>
    <row r="180" spans="1:9" x14ac:dyDescent="0.25">
      <c r="A180" s="19">
        <v>27</v>
      </c>
      <c r="B180" s="45" t="s">
        <v>141</v>
      </c>
      <c r="C180" s="21"/>
      <c r="D180" s="35">
        <v>2</v>
      </c>
      <c r="E180" s="32">
        <v>1852</v>
      </c>
      <c r="F180" s="33"/>
      <c r="G180" s="87"/>
      <c r="H180" s="86"/>
      <c r="I180" s="26"/>
    </row>
    <row r="181" spans="1:9" x14ac:dyDescent="0.25">
      <c r="A181" s="74">
        <v>28</v>
      </c>
      <c r="B181" s="45" t="s">
        <v>54</v>
      </c>
      <c r="C181" s="21"/>
      <c r="D181" s="35">
        <f>8.1+15</f>
        <v>23.1</v>
      </c>
      <c r="E181" s="32">
        <v>12113</v>
      </c>
      <c r="F181" s="33"/>
      <c r="G181" s="87"/>
      <c r="H181" s="86"/>
      <c r="I181" s="26"/>
    </row>
    <row r="182" spans="1:9" x14ac:dyDescent="0.25">
      <c r="A182" s="19">
        <v>29</v>
      </c>
      <c r="B182" s="45" t="s">
        <v>47</v>
      </c>
      <c r="C182" s="21"/>
      <c r="D182" s="35">
        <v>6</v>
      </c>
      <c r="E182" s="32">
        <v>9142</v>
      </c>
      <c r="F182" s="33"/>
      <c r="G182" s="87"/>
      <c r="H182" s="86"/>
      <c r="I182" s="26"/>
    </row>
    <row r="183" spans="1:9" x14ac:dyDescent="0.25">
      <c r="A183" s="74">
        <v>30</v>
      </c>
      <c r="B183" s="45" t="s">
        <v>142</v>
      </c>
      <c r="C183" s="21"/>
      <c r="D183" s="35">
        <v>4</v>
      </c>
      <c r="E183" s="32">
        <v>3729</v>
      </c>
      <c r="F183" s="33"/>
      <c r="G183" s="87"/>
      <c r="H183" s="86"/>
      <c r="I183" s="26"/>
    </row>
    <row r="184" spans="1:9" ht="15.75" thickBot="1" x14ac:dyDescent="0.3">
      <c r="A184" s="19">
        <v>31</v>
      </c>
      <c r="B184" s="110" t="s">
        <v>143</v>
      </c>
      <c r="C184" s="102"/>
      <c r="D184" s="60">
        <v>3</v>
      </c>
      <c r="E184" s="61">
        <v>1750</v>
      </c>
      <c r="F184" s="49"/>
      <c r="G184" s="87"/>
      <c r="H184" s="86"/>
      <c r="I184" s="26"/>
    </row>
    <row r="185" spans="1:9" ht="15.75" thickBot="1" x14ac:dyDescent="0.3">
      <c r="A185" s="84"/>
      <c r="B185" s="16" t="s">
        <v>28</v>
      </c>
      <c r="C185" s="68"/>
      <c r="D185" s="79">
        <f>SUM(D154:D184)</f>
        <v>446.20000000000005</v>
      </c>
      <c r="E185" s="69">
        <f>SUM(E154:E184)</f>
        <v>521815</v>
      </c>
      <c r="F185" s="13"/>
      <c r="G185" s="87"/>
      <c r="H185" s="86"/>
      <c r="I185" s="26"/>
    </row>
    <row r="186" spans="1:9" ht="15.75" thickBot="1" x14ac:dyDescent="0.3">
      <c r="A186" s="84"/>
      <c r="B186" s="16" t="s">
        <v>144</v>
      </c>
      <c r="C186" s="68"/>
      <c r="D186" s="17"/>
      <c r="E186" s="17"/>
      <c r="F186" s="13"/>
    </row>
    <row r="187" spans="1:9" x14ac:dyDescent="0.25">
      <c r="A187" s="74">
        <v>1</v>
      </c>
      <c r="B187" s="54" t="s">
        <v>51</v>
      </c>
      <c r="C187" s="118" t="s">
        <v>63</v>
      </c>
      <c r="D187" s="55">
        <v>17.8</v>
      </c>
      <c r="E187" s="29">
        <v>7659</v>
      </c>
      <c r="F187" s="23"/>
      <c r="G187" s="85"/>
      <c r="H187" s="86"/>
      <c r="I187" s="26"/>
    </row>
    <row r="188" spans="1:9" x14ac:dyDescent="0.25">
      <c r="A188" s="74">
        <v>2</v>
      </c>
      <c r="B188" s="54" t="s">
        <v>61</v>
      </c>
      <c r="C188" s="118" t="s">
        <v>63</v>
      </c>
      <c r="D188" s="55">
        <v>8</v>
      </c>
      <c r="E188" s="29">
        <f>1418+870+2645</f>
        <v>4933</v>
      </c>
      <c r="F188" s="23"/>
      <c r="G188" s="85"/>
      <c r="H188" s="86"/>
      <c r="I188" s="26"/>
    </row>
    <row r="189" spans="1:9" x14ac:dyDescent="0.25">
      <c r="A189" s="19">
        <v>3</v>
      </c>
      <c r="B189" s="45" t="s">
        <v>145</v>
      </c>
      <c r="C189" s="118" t="s">
        <v>63</v>
      </c>
      <c r="D189" s="35">
        <f>1.7+4</f>
        <v>5.7</v>
      </c>
      <c r="E189" s="29">
        <f>2645+801</f>
        <v>3446</v>
      </c>
      <c r="F189" s="33"/>
      <c r="G189" s="85"/>
      <c r="H189" s="86"/>
      <c r="I189" s="26"/>
    </row>
    <row r="190" spans="1:9" x14ac:dyDescent="0.25">
      <c r="A190" s="74">
        <v>4</v>
      </c>
      <c r="B190" s="45" t="s">
        <v>146</v>
      </c>
      <c r="C190" s="21" t="s">
        <v>63</v>
      </c>
      <c r="D190" s="35">
        <v>2</v>
      </c>
      <c r="E190" s="29">
        <v>932</v>
      </c>
      <c r="F190" s="33"/>
      <c r="G190" s="85"/>
      <c r="H190" s="86"/>
      <c r="I190" s="26"/>
    </row>
    <row r="191" spans="1:9" x14ac:dyDescent="0.25">
      <c r="A191" s="19">
        <v>5</v>
      </c>
      <c r="B191" s="45" t="s">
        <v>127</v>
      </c>
      <c r="C191" s="21" t="s">
        <v>63</v>
      </c>
      <c r="D191" s="35">
        <v>12</v>
      </c>
      <c r="E191" s="29">
        <v>13648</v>
      </c>
      <c r="F191" s="33"/>
      <c r="G191" s="85"/>
      <c r="H191" s="86"/>
      <c r="I191" s="26"/>
    </row>
    <row r="192" spans="1:9" x14ac:dyDescent="0.25">
      <c r="A192" s="74">
        <v>6</v>
      </c>
      <c r="B192" s="45" t="s">
        <v>147</v>
      </c>
      <c r="C192" s="21" t="s">
        <v>63</v>
      </c>
      <c r="D192" s="35">
        <f>14.5+9</f>
        <v>23.5</v>
      </c>
      <c r="E192" s="29">
        <f>12824+7884</f>
        <v>20708</v>
      </c>
      <c r="F192" s="33"/>
      <c r="G192" s="85"/>
      <c r="H192" s="86"/>
      <c r="I192" s="26"/>
    </row>
    <row r="193" spans="1:9" x14ac:dyDescent="0.25">
      <c r="A193" s="19">
        <v>7</v>
      </c>
      <c r="B193" s="45" t="s">
        <v>133</v>
      </c>
      <c r="C193" s="21" t="s">
        <v>63</v>
      </c>
      <c r="D193" s="35">
        <v>6</v>
      </c>
      <c r="E193" s="29">
        <v>4803</v>
      </c>
      <c r="F193" s="33"/>
      <c r="G193" s="85"/>
      <c r="H193" s="86"/>
      <c r="I193" s="26"/>
    </row>
    <row r="194" spans="1:9" x14ac:dyDescent="0.25">
      <c r="A194" s="74">
        <v>8</v>
      </c>
      <c r="B194" s="45" t="s">
        <v>143</v>
      </c>
      <c r="C194" s="21" t="s">
        <v>63</v>
      </c>
      <c r="D194" s="35">
        <v>2</v>
      </c>
      <c r="E194" s="29">
        <v>2038</v>
      </c>
      <c r="F194" s="33"/>
      <c r="G194" s="85"/>
      <c r="H194" s="86"/>
      <c r="I194" s="26"/>
    </row>
    <row r="195" spans="1:9" x14ac:dyDescent="0.25">
      <c r="A195" s="19">
        <v>9</v>
      </c>
      <c r="B195" s="45" t="s">
        <v>148</v>
      </c>
      <c r="C195" s="21" t="s">
        <v>63</v>
      </c>
      <c r="D195" s="35">
        <v>10</v>
      </c>
      <c r="E195" s="29">
        <v>9085</v>
      </c>
      <c r="F195" s="33"/>
      <c r="G195" s="85"/>
      <c r="H195" s="86"/>
      <c r="I195" s="26"/>
    </row>
    <row r="196" spans="1:9" x14ac:dyDescent="0.25">
      <c r="A196" s="74">
        <v>10</v>
      </c>
      <c r="B196" s="45" t="s">
        <v>149</v>
      </c>
      <c r="C196" s="21" t="s">
        <v>63</v>
      </c>
      <c r="D196" s="35">
        <f>4+5</f>
        <v>9</v>
      </c>
      <c r="E196" s="29">
        <v>7171</v>
      </c>
      <c r="F196" s="33"/>
      <c r="G196" s="85"/>
      <c r="H196" s="86"/>
      <c r="I196" s="26"/>
    </row>
    <row r="197" spans="1:9" x14ac:dyDescent="0.25">
      <c r="A197" s="19">
        <v>11</v>
      </c>
      <c r="B197" s="45" t="s">
        <v>129</v>
      </c>
      <c r="C197" s="21" t="s">
        <v>63</v>
      </c>
      <c r="D197" s="35">
        <v>3</v>
      </c>
      <c r="E197" s="29">
        <v>8402</v>
      </c>
      <c r="F197" s="33"/>
      <c r="G197" s="85"/>
      <c r="H197" s="86"/>
      <c r="I197" s="26"/>
    </row>
    <row r="198" spans="1:9" x14ac:dyDescent="0.25">
      <c r="A198" s="74">
        <v>12</v>
      </c>
      <c r="B198" s="110" t="s">
        <v>31</v>
      </c>
      <c r="C198" s="119" t="s">
        <v>150</v>
      </c>
      <c r="D198" s="112">
        <v>2</v>
      </c>
      <c r="E198" s="61">
        <v>3833</v>
      </c>
      <c r="F198" s="113"/>
      <c r="G198" s="85"/>
      <c r="H198" s="86"/>
      <c r="I198" s="26"/>
    </row>
    <row r="199" spans="1:9" x14ac:dyDescent="0.25">
      <c r="A199" s="19">
        <v>13</v>
      </c>
      <c r="B199" s="45" t="s">
        <v>136</v>
      </c>
      <c r="C199" s="21" t="s">
        <v>150</v>
      </c>
      <c r="D199" s="35">
        <v>7.5</v>
      </c>
      <c r="E199" s="32">
        <v>6955</v>
      </c>
      <c r="F199" s="33"/>
      <c r="G199" s="85"/>
      <c r="H199" s="86"/>
      <c r="I199" s="26"/>
    </row>
    <row r="200" spans="1:9" x14ac:dyDescent="0.25">
      <c r="A200" s="74">
        <v>14</v>
      </c>
      <c r="B200" s="45" t="s">
        <v>151</v>
      </c>
      <c r="C200" s="21" t="s">
        <v>63</v>
      </c>
      <c r="D200" s="35">
        <v>9</v>
      </c>
      <c r="E200" s="32">
        <v>9244</v>
      </c>
      <c r="F200" s="33"/>
      <c r="G200" s="85"/>
      <c r="H200" s="86"/>
      <c r="I200" s="26"/>
    </row>
    <row r="201" spans="1:9" x14ac:dyDescent="0.25">
      <c r="A201" s="19">
        <v>15</v>
      </c>
      <c r="B201" s="88" t="s">
        <v>47</v>
      </c>
      <c r="C201" s="21" t="s">
        <v>63</v>
      </c>
      <c r="D201" s="35">
        <v>10</v>
      </c>
      <c r="E201" s="90">
        <v>4781</v>
      </c>
      <c r="F201" s="33"/>
      <c r="G201" s="85"/>
      <c r="H201" s="86"/>
      <c r="I201" s="26"/>
    </row>
    <row r="202" spans="1:9" x14ac:dyDescent="0.25">
      <c r="A202" s="74">
        <v>16</v>
      </c>
      <c r="B202" s="88" t="s">
        <v>58</v>
      </c>
      <c r="C202" s="21" t="s">
        <v>63</v>
      </c>
      <c r="D202" s="35">
        <v>2.2999999999999998</v>
      </c>
      <c r="E202" s="32">
        <v>1088</v>
      </c>
      <c r="F202" s="33"/>
      <c r="G202" s="85"/>
      <c r="H202" s="86"/>
      <c r="I202" s="26"/>
    </row>
    <row r="203" spans="1:9" x14ac:dyDescent="0.25">
      <c r="A203" s="19">
        <v>17</v>
      </c>
      <c r="B203" s="45" t="s">
        <v>123</v>
      </c>
      <c r="C203" s="21" t="s">
        <v>63</v>
      </c>
      <c r="D203" s="35">
        <v>31</v>
      </c>
      <c r="E203" s="32">
        <v>18053</v>
      </c>
      <c r="F203" s="33"/>
      <c r="G203" s="85"/>
      <c r="H203" s="86"/>
      <c r="I203" s="26"/>
    </row>
    <row r="204" spans="1:9" x14ac:dyDescent="0.25">
      <c r="A204" s="74">
        <v>18</v>
      </c>
      <c r="B204" s="45" t="s">
        <v>138</v>
      </c>
      <c r="C204" s="21" t="s">
        <v>63</v>
      </c>
      <c r="D204" s="35">
        <v>5.5</v>
      </c>
      <c r="E204" s="32">
        <v>3184</v>
      </c>
      <c r="F204" s="33"/>
      <c r="G204" s="85"/>
      <c r="H204" s="86"/>
      <c r="I204" s="26"/>
    </row>
    <row r="205" spans="1:9" x14ac:dyDescent="0.25">
      <c r="A205" s="19">
        <v>19</v>
      </c>
      <c r="B205" s="45" t="s">
        <v>139</v>
      </c>
      <c r="C205" s="21" t="s">
        <v>63</v>
      </c>
      <c r="D205" s="35">
        <v>7.4</v>
      </c>
      <c r="E205" s="120">
        <v>3938</v>
      </c>
      <c r="F205" s="33"/>
      <c r="G205" s="85"/>
      <c r="H205" s="86"/>
      <c r="I205" s="26"/>
    </row>
    <row r="206" spans="1:9" x14ac:dyDescent="0.25">
      <c r="A206" s="74">
        <v>20</v>
      </c>
      <c r="B206" s="45" t="s">
        <v>152</v>
      </c>
      <c r="C206" s="21" t="s">
        <v>63</v>
      </c>
      <c r="D206" s="35">
        <v>4</v>
      </c>
      <c r="E206" s="32">
        <v>10391</v>
      </c>
      <c r="F206" s="33"/>
      <c r="G206" s="85"/>
      <c r="H206" s="86"/>
      <c r="I206" s="26"/>
    </row>
    <row r="207" spans="1:9" x14ac:dyDescent="0.25">
      <c r="A207" s="19">
        <v>21</v>
      </c>
      <c r="B207" s="45" t="s">
        <v>153</v>
      </c>
      <c r="C207" s="21" t="s">
        <v>63</v>
      </c>
      <c r="D207" s="35">
        <v>8.5</v>
      </c>
      <c r="E207" s="120">
        <v>7927</v>
      </c>
      <c r="F207" s="33"/>
      <c r="G207" s="85"/>
      <c r="H207" s="86"/>
      <c r="I207" s="26"/>
    </row>
    <row r="208" spans="1:9" x14ac:dyDescent="0.25">
      <c r="A208" s="74">
        <v>22</v>
      </c>
      <c r="B208" s="45" t="s">
        <v>125</v>
      </c>
      <c r="C208" s="21" t="s">
        <v>63</v>
      </c>
      <c r="D208" s="35">
        <f>18+9</f>
        <v>27</v>
      </c>
      <c r="E208" s="120">
        <f>10995+5695</f>
        <v>16690</v>
      </c>
      <c r="F208" s="33"/>
      <c r="G208" s="85"/>
      <c r="H208" s="86"/>
      <c r="I208" s="26"/>
    </row>
    <row r="209" spans="1:9" x14ac:dyDescent="0.25">
      <c r="A209" s="19">
        <v>23</v>
      </c>
      <c r="B209" s="45" t="s">
        <v>154</v>
      </c>
      <c r="C209" s="21" t="s">
        <v>63</v>
      </c>
      <c r="D209" s="35">
        <f>25+7</f>
        <v>32</v>
      </c>
      <c r="E209" s="120">
        <f>30161+4778</f>
        <v>34939</v>
      </c>
      <c r="F209" s="33"/>
      <c r="G209" s="85"/>
      <c r="H209" s="86"/>
      <c r="I209" s="26"/>
    </row>
    <row r="210" spans="1:9" x14ac:dyDescent="0.25">
      <c r="A210" s="74">
        <v>24</v>
      </c>
      <c r="B210" s="45" t="s">
        <v>155</v>
      </c>
      <c r="C210" s="21" t="s">
        <v>63</v>
      </c>
      <c r="D210" s="35">
        <f>8+17</f>
        <v>25</v>
      </c>
      <c r="E210" s="120">
        <f>5062+10133</f>
        <v>15195</v>
      </c>
      <c r="F210" s="33"/>
      <c r="G210" s="85"/>
      <c r="H210" s="86"/>
      <c r="I210" s="26"/>
    </row>
    <row r="211" spans="1:9" x14ac:dyDescent="0.25">
      <c r="A211" s="19">
        <v>25</v>
      </c>
      <c r="B211" s="45" t="s">
        <v>107</v>
      </c>
      <c r="C211" s="21" t="s">
        <v>63</v>
      </c>
      <c r="D211" s="35">
        <v>9</v>
      </c>
      <c r="E211" s="120">
        <v>4671</v>
      </c>
      <c r="F211" s="33"/>
      <c r="G211" s="85"/>
      <c r="H211" s="86"/>
      <c r="I211" s="26"/>
    </row>
    <row r="212" spans="1:9" x14ac:dyDescent="0.25">
      <c r="A212" s="74">
        <v>26</v>
      </c>
      <c r="B212" s="45" t="s">
        <v>111</v>
      </c>
      <c r="C212" s="21" t="s">
        <v>63</v>
      </c>
      <c r="D212" s="35">
        <v>15</v>
      </c>
      <c r="E212" s="120">
        <v>10249</v>
      </c>
      <c r="F212" s="33"/>
      <c r="G212" s="85"/>
      <c r="H212" s="86"/>
      <c r="I212" s="26"/>
    </row>
    <row r="213" spans="1:9" x14ac:dyDescent="0.25">
      <c r="A213" s="19">
        <v>27</v>
      </c>
      <c r="B213" s="45" t="s">
        <v>50</v>
      </c>
      <c r="C213" s="21" t="s">
        <v>63</v>
      </c>
      <c r="D213" s="35">
        <v>8.8000000000000007</v>
      </c>
      <c r="E213" s="120">
        <v>4159</v>
      </c>
      <c r="F213" s="33"/>
      <c r="G213" s="85"/>
      <c r="H213" s="86"/>
      <c r="I213" s="26"/>
    </row>
    <row r="214" spans="1:9" x14ac:dyDescent="0.25">
      <c r="A214" s="74">
        <v>28</v>
      </c>
      <c r="B214" s="45" t="s">
        <v>132</v>
      </c>
      <c r="C214" s="21" t="s">
        <v>63</v>
      </c>
      <c r="D214" s="35">
        <v>4.2</v>
      </c>
      <c r="E214" s="120">
        <v>1986</v>
      </c>
      <c r="F214" s="33"/>
      <c r="G214" s="85"/>
      <c r="H214" s="86"/>
      <c r="I214" s="26"/>
    </row>
    <row r="215" spans="1:9" x14ac:dyDescent="0.25">
      <c r="A215" s="19">
        <v>29</v>
      </c>
      <c r="B215" s="45" t="s">
        <v>134</v>
      </c>
      <c r="C215" s="21" t="s">
        <v>63</v>
      </c>
      <c r="D215" s="35">
        <v>4.3</v>
      </c>
      <c r="E215" s="120">
        <v>1732</v>
      </c>
      <c r="F215" s="33"/>
      <c r="G215" s="85"/>
      <c r="H215" s="86"/>
      <c r="I215" s="26"/>
    </row>
    <row r="216" spans="1:9" x14ac:dyDescent="0.25">
      <c r="A216" s="74">
        <v>30</v>
      </c>
      <c r="B216" s="45" t="s">
        <v>140</v>
      </c>
      <c r="C216" s="21" t="s">
        <v>63</v>
      </c>
      <c r="D216" s="35">
        <v>1.8</v>
      </c>
      <c r="E216" s="120">
        <v>851</v>
      </c>
      <c r="F216" s="33"/>
      <c r="G216" s="85"/>
      <c r="H216" s="86"/>
      <c r="I216" s="26"/>
    </row>
    <row r="217" spans="1:9" x14ac:dyDescent="0.25">
      <c r="A217" s="19">
        <v>31</v>
      </c>
      <c r="B217" s="45" t="s">
        <v>60</v>
      </c>
      <c r="C217" s="21" t="s">
        <v>63</v>
      </c>
      <c r="D217" s="35">
        <v>1.9</v>
      </c>
      <c r="E217" s="120">
        <v>897</v>
      </c>
      <c r="F217" s="33"/>
      <c r="G217" s="85"/>
      <c r="H217" s="86"/>
      <c r="I217" s="26"/>
    </row>
    <row r="218" spans="1:9" x14ac:dyDescent="0.25">
      <c r="A218" s="74">
        <v>32</v>
      </c>
      <c r="B218" s="45" t="s">
        <v>141</v>
      </c>
      <c r="C218" s="21" t="s">
        <v>63</v>
      </c>
      <c r="D218" s="35">
        <v>3</v>
      </c>
      <c r="E218" s="120">
        <v>2799</v>
      </c>
      <c r="F218" s="33"/>
      <c r="G218" s="85"/>
      <c r="H218" s="86"/>
      <c r="I218" s="26"/>
    </row>
    <row r="219" spans="1:9" x14ac:dyDescent="0.25">
      <c r="A219" s="19">
        <v>33</v>
      </c>
      <c r="B219" s="45" t="s">
        <v>55</v>
      </c>
      <c r="C219" s="21" t="s">
        <v>63</v>
      </c>
      <c r="D219" s="35">
        <v>2.5</v>
      </c>
      <c r="E219" s="120">
        <v>1024</v>
      </c>
      <c r="F219" s="33"/>
      <c r="G219" s="85"/>
      <c r="H219" s="86"/>
      <c r="I219" s="26"/>
    </row>
    <row r="220" spans="1:9" x14ac:dyDescent="0.25">
      <c r="A220" s="74">
        <v>34</v>
      </c>
      <c r="B220" s="45" t="s">
        <v>49</v>
      </c>
      <c r="C220" s="21" t="s">
        <v>63</v>
      </c>
      <c r="D220" s="35">
        <v>3</v>
      </c>
      <c r="E220" s="120">
        <v>1870</v>
      </c>
      <c r="F220" s="33"/>
      <c r="G220" s="85"/>
      <c r="H220" s="86"/>
      <c r="I220" s="26"/>
    </row>
    <row r="221" spans="1:9" x14ac:dyDescent="0.25">
      <c r="A221" s="19">
        <v>35</v>
      </c>
      <c r="B221" s="45" t="s">
        <v>142</v>
      </c>
      <c r="C221" s="21" t="s">
        <v>63</v>
      </c>
      <c r="D221" s="35">
        <v>5</v>
      </c>
      <c r="E221" s="120">
        <v>2408</v>
      </c>
      <c r="F221" s="33"/>
      <c r="G221" s="85"/>
      <c r="H221" s="86"/>
      <c r="I221" s="26"/>
    </row>
    <row r="222" spans="1:9" ht="15.75" thickBot="1" x14ac:dyDescent="0.3">
      <c r="A222" s="74">
        <v>36</v>
      </c>
      <c r="B222" s="110" t="s">
        <v>156</v>
      </c>
      <c r="C222" s="21" t="s">
        <v>63</v>
      </c>
      <c r="D222" s="60">
        <v>2</v>
      </c>
      <c r="E222" s="121">
        <v>1037</v>
      </c>
      <c r="F222" s="49"/>
      <c r="G222" s="85"/>
      <c r="H222" s="86"/>
      <c r="I222" s="26"/>
    </row>
    <row r="223" spans="1:9" ht="15.75" thickBot="1" x14ac:dyDescent="0.3">
      <c r="A223" s="84"/>
      <c r="B223" s="16" t="s">
        <v>28</v>
      </c>
      <c r="C223" s="68"/>
      <c r="D223" s="79">
        <f>SUM(D187:D222)</f>
        <v>330.70000000000005</v>
      </c>
      <c r="E223" s="122">
        <f>SUM(E187:E222)</f>
        <v>252726</v>
      </c>
      <c r="F223" s="13"/>
      <c r="G223" s="87"/>
      <c r="H223" s="86"/>
      <c r="I223" s="26"/>
    </row>
    <row r="224" spans="1:9" ht="15.75" thickBot="1" x14ac:dyDescent="0.3">
      <c r="A224" s="84"/>
      <c r="B224" s="16" t="s">
        <v>157</v>
      </c>
      <c r="C224" s="68"/>
      <c r="D224" s="17"/>
      <c r="E224" s="17"/>
      <c r="F224" s="13"/>
    </row>
    <row r="225" spans="1:6" x14ac:dyDescent="0.25">
      <c r="A225" s="19">
        <v>1</v>
      </c>
      <c r="B225" s="45" t="s">
        <v>55</v>
      </c>
      <c r="C225" s="45"/>
      <c r="D225" s="35">
        <v>2</v>
      </c>
      <c r="E225" s="120">
        <v>1038</v>
      </c>
      <c r="F225" s="33"/>
    </row>
    <row r="226" spans="1:6" x14ac:dyDescent="0.25">
      <c r="A226" s="19">
        <v>2</v>
      </c>
      <c r="B226" s="45" t="s">
        <v>155</v>
      </c>
      <c r="C226" s="45"/>
      <c r="D226" s="35">
        <v>3</v>
      </c>
      <c r="E226" s="120">
        <v>2161</v>
      </c>
      <c r="F226" s="33"/>
    </row>
    <row r="227" spans="1:6" x14ac:dyDescent="0.25">
      <c r="A227" s="19">
        <v>3</v>
      </c>
      <c r="B227" s="45" t="s">
        <v>61</v>
      </c>
      <c r="C227" s="45"/>
      <c r="D227" s="35">
        <v>27.9</v>
      </c>
      <c r="E227" s="120">
        <v>11235</v>
      </c>
      <c r="F227" s="33"/>
    </row>
    <row r="228" spans="1:6" x14ac:dyDescent="0.25">
      <c r="A228" s="19">
        <v>4</v>
      </c>
      <c r="B228" s="45" t="s">
        <v>145</v>
      </c>
      <c r="C228" s="45"/>
      <c r="D228" s="35">
        <v>13.6</v>
      </c>
      <c r="E228" s="120">
        <v>6750</v>
      </c>
      <c r="F228" s="33"/>
    </row>
    <row r="229" spans="1:6" x14ac:dyDescent="0.25">
      <c r="A229" s="19">
        <v>5</v>
      </c>
      <c r="B229" s="45" t="s">
        <v>158</v>
      </c>
      <c r="C229" s="45"/>
      <c r="D229" s="35">
        <v>14.5</v>
      </c>
      <c r="E229" s="120">
        <v>7446</v>
      </c>
      <c r="F229" s="33"/>
    </row>
    <row r="230" spans="1:6" x14ac:dyDescent="0.25">
      <c r="A230" s="19">
        <v>6</v>
      </c>
      <c r="B230" s="45" t="s">
        <v>52</v>
      </c>
      <c r="C230" s="45"/>
      <c r="D230" s="35">
        <v>10</v>
      </c>
      <c r="E230" s="120">
        <f t="shared" ref="E230" si="1">647.71*D230</f>
        <v>6477.1</v>
      </c>
      <c r="F230" s="33"/>
    </row>
    <row r="231" spans="1:6" x14ac:dyDescent="0.25">
      <c r="A231" s="19">
        <v>7</v>
      </c>
      <c r="B231" s="45" t="s">
        <v>49</v>
      </c>
      <c r="C231" s="45"/>
      <c r="D231" s="35">
        <v>12.5</v>
      </c>
      <c r="E231" s="120">
        <v>7350</v>
      </c>
      <c r="F231" s="33"/>
    </row>
    <row r="232" spans="1:6" x14ac:dyDescent="0.25">
      <c r="A232" s="19">
        <v>8</v>
      </c>
      <c r="B232" s="45" t="s">
        <v>140</v>
      </c>
      <c r="C232" s="45"/>
      <c r="D232" s="35">
        <v>18</v>
      </c>
      <c r="E232" s="120">
        <v>11660</v>
      </c>
      <c r="F232" s="33"/>
    </row>
    <row r="233" spans="1:6" x14ac:dyDescent="0.25">
      <c r="A233" s="19">
        <v>9</v>
      </c>
      <c r="B233" s="45" t="s">
        <v>59</v>
      </c>
      <c r="C233" s="45"/>
      <c r="D233" s="35">
        <v>7.5</v>
      </c>
      <c r="E233" s="120">
        <v>3931</v>
      </c>
      <c r="F233" s="33"/>
    </row>
    <row r="234" spans="1:6" x14ac:dyDescent="0.25">
      <c r="A234" s="19">
        <v>10</v>
      </c>
      <c r="B234" s="45" t="s">
        <v>143</v>
      </c>
      <c r="C234" s="45"/>
      <c r="D234" s="35">
        <v>8</v>
      </c>
      <c r="E234" s="120">
        <v>5184</v>
      </c>
      <c r="F234" s="33"/>
    </row>
    <row r="235" spans="1:6" x14ac:dyDescent="0.25">
      <c r="A235" s="19">
        <v>11</v>
      </c>
      <c r="B235" s="45" t="s">
        <v>54</v>
      </c>
      <c r="C235" s="45"/>
      <c r="D235" s="35">
        <v>9.5</v>
      </c>
      <c r="E235" s="120">
        <v>6417</v>
      </c>
      <c r="F235" s="33"/>
    </row>
    <row r="236" spans="1:6" x14ac:dyDescent="0.25">
      <c r="A236" s="19">
        <v>12</v>
      </c>
      <c r="B236" s="45" t="s">
        <v>72</v>
      </c>
      <c r="C236" s="45"/>
      <c r="D236" s="35">
        <v>2</v>
      </c>
      <c r="E236" s="120">
        <v>1489</v>
      </c>
      <c r="F236" s="33"/>
    </row>
    <row r="237" spans="1:6" x14ac:dyDescent="0.25">
      <c r="A237" s="19">
        <v>13</v>
      </c>
      <c r="B237" s="45" t="s">
        <v>88</v>
      </c>
      <c r="C237" s="45"/>
      <c r="D237" s="35">
        <v>9</v>
      </c>
      <c r="E237" s="120">
        <v>5822</v>
      </c>
      <c r="F237" s="33"/>
    </row>
    <row r="238" spans="1:6" x14ac:dyDescent="0.25">
      <c r="A238" s="19">
        <v>14</v>
      </c>
      <c r="B238" s="45" t="s">
        <v>149</v>
      </c>
      <c r="C238" s="45"/>
      <c r="D238" s="35">
        <v>3.5</v>
      </c>
      <c r="E238" s="120">
        <v>2267</v>
      </c>
      <c r="F238" s="33"/>
    </row>
    <row r="239" spans="1:6" x14ac:dyDescent="0.25">
      <c r="A239" s="19">
        <v>15</v>
      </c>
      <c r="B239" s="45" t="s">
        <v>123</v>
      </c>
      <c r="C239" s="45"/>
      <c r="D239" s="35">
        <v>14.5</v>
      </c>
      <c r="E239" s="120">
        <v>7657</v>
      </c>
      <c r="F239" s="33"/>
    </row>
    <row r="240" spans="1:6" x14ac:dyDescent="0.25">
      <c r="A240" s="19">
        <v>16</v>
      </c>
      <c r="B240" s="45" t="s">
        <v>159</v>
      </c>
      <c r="C240" s="45"/>
      <c r="D240" s="35">
        <v>2.5</v>
      </c>
      <c r="E240" s="120">
        <v>2158</v>
      </c>
      <c r="F240" s="33"/>
    </row>
    <row r="241" spans="1:6" x14ac:dyDescent="0.25">
      <c r="A241" s="19">
        <v>17</v>
      </c>
      <c r="B241" s="45" t="s">
        <v>47</v>
      </c>
      <c r="C241" s="45"/>
      <c r="D241" s="35">
        <v>1.5</v>
      </c>
      <c r="E241" s="120">
        <v>720</v>
      </c>
      <c r="F241" s="33"/>
    </row>
    <row r="242" spans="1:6" x14ac:dyDescent="0.25">
      <c r="A242" s="19">
        <v>18</v>
      </c>
      <c r="B242" s="45" t="s">
        <v>160</v>
      </c>
      <c r="C242" s="45"/>
      <c r="D242" s="35">
        <f>6+8</f>
        <v>14</v>
      </c>
      <c r="E242" s="120">
        <v>10026</v>
      </c>
      <c r="F242" s="33"/>
    </row>
    <row r="243" spans="1:6" x14ac:dyDescent="0.25">
      <c r="A243" s="19">
        <v>19</v>
      </c>
      <c r="B243" s="45" t="s">
        <v>134</v>
      </c>
      <c r="C243" s="45"/>
      <c r="D243" s="35">
        <v>158</v>
      </c>
      <c r="E243" s="120">
        <v>18268</v>
      </c>
      <c r="F243" s="33"/>
    </row>
    <row r="244" spans="1:6" x14ac:dyDescent="0.25">
      <c r="A244" s="19">
        <v>20</v>
      </c>
      <c r="B244" s="88" t="s">
        <v>161</v>
      </c>
      <c r="C244" s="45"/>
      <c r="D244" s="35">
        <v>4</v>
      </c>
      <c r="E244" s="120">
        <f>647.71*D244</f>
        <v>2590.84</v>
      </c>
      <c r="F244" s="33"/>
    </row>
    <row r="245" spans="1:6" x14ac:dyDescent="0.25">
      <c r="A245" s="19">
        <v>21</v>
      </c>
      <c r="B245" s="88" t="s">
        <v>162</v>
      </c>
      <c r="C245" s="45"/>
      <c r="D245" s="35">
        <v>3</v>
      </c>
      <c r="E245" s="120">
        <v>1664</v>
      </c>
      <c r="F245" s="33"/>
    </row>
    <row r="246" spans="1:6" x14ac:dyDescent="0.25">
      <c r="A246" s="19">
        <v>22</v>
      </c>
      <c r="B246" s="88" t="s">
        <v>163</v>
      </c>
      <c r="C246" s="45"/>
      <c r="D246" s="35">
        <v>4</v>
      </c>
      <c r="E246" s="120">
        <v>1965</v>
      </c>
      <c r="F246" s="33"/>
    </row>
    <row r="247" spans="1:6" x14ac:dyDescent="0.25">
      <c r="A247" s="19">
        <v>23</v>
      </c>
      <c r="B247" s="88" t="s">
        <v>51</v>
      </c>
      <c r="C247" s="45"/>
      <c r="D247" s="35">
        <v>58</v>
      </c>
      <c r="E247" s="120">
        <v>6706</v>
      </c>
      <c r="F247" s="33"/>
    </row>
    <row r="248" spans="1:6" x14ac:dyDescent="0.25">
      <c r="A248" s="19">
        <v>24</v>
      </c>
      <c r="B248" s="88" t="s">
        <v>138</v>
      </c>
      <c r="C248" s="45"/>
      <c r="D248" s="35">
        <v>4</v>
      </c>
      <c r="E248" s="120">
        <v>462</v>
      </c>
      <c r="F248" s="33"/>
    </row>
    <row r="249" spans="1:6" x14ac:dyDescent="0.25">
      <c r="A249" s="19">
        <v>25</v>
      </c>
      <c r="B249" s="88" t="s">
        <v>132</v>
      </c>
      <c r="C249" s="45"/>
      <c r="D249" s="35">
        <v>10.5</v>
      </c>
      <c r="E249" s="120">
        <v>1963</v>
      </c>
      <c r="F249" s="33"/>
    </row>
    <row r="250" spans="1:6" x14ac:dyDescent="0.25">
      <c r="A250" s="19">
        <v>26</v>
      </c>
      <c r="B250" s="88" t="s">
        <v>133</v>
      </c>
      <c r="C250" s="45"/>
      <c r="D250" s="35">
        <v>32.5</v>
      </c>
      <c r="E250" s="120">
        <v>3758</v>
      </c>
      <c r="F250" s="33"/>
    </row>
    <row r="251" spans="1:6" x14ac:dyDescent="0.25">
      <c r="A251" s="19">
        <v>27</v>
      </c>
      <c r="B251" s="88" t="s">
        <v>108</v>
      </c>
      <c r="C251" s="45"/>
      <c r="D251" s="35">
        <v>1</v>
      </c>
      <c r="E251" s="120">
        <v>390</v>
      </c>
      <c r="F251" s="33"/>
    </row>
    <row r="252" spans="1:6" x14ac:dyDescent="0.25">
      <c r="A252" s="19">
        <v>28</v>
      </c>
      <c r="B252" s="88" t="s">
        <v>53</v>
      </c>
      <c r="C252" s="45"/>
      <c r="D252" s="35">
        <v>15.5</v>
      </c>
      <c r="E252" s="120">
        <v>8133</v>
      </c>
      <c r="F252" s="33"/>
    </row>
    <row r="253" spans="1:6" x14ac:dyDescent="0.25">
      <c r="A253" s="19">
        <v>29</v>
      </c>
      <c r="B253" s="88" t="s">
        <v>156</v>
      </c>
      <c r="C253" s="45"/>
      <c r="D253" s="35">
        <v>4.5</v>
      </c>
      <c r="E253" s="120">
        <v>2443</v>
      </c>
      <c r="F253" s="33"/>
    </row>
    <row r="254" spans="1:6" ht="15.75" thickBot="1" x14ac:dyDescent="0.3">
      <c r="A254" s="19">
        <v>30</v>
      </c>
      <c r="B254" s="88" t="s">
        <v>164</v>
      </c>
      <c r="C254" s="59"/>
      <c r="D254" s="60">
        <v>3.8</v>
      </c>
      <c r="E254" s="121">
        <v>2189</v>
      </c>
      <c r="F254" s="49"/>
    </row>
    <row r="255" spans="1:6" ht="15.75" thickBot="1" x14ac:dyDescent="0.3">
      <c r="A255" s="84"/>
      <c r="B255" s="16" t="s">
        <v>28</v>
      </c>
      <c r="C255" s="68"/>
      <c r="D255" s="79">
        <f>SUM(D225:D254)</f>
        <v>472.3</v>
      </c>
      <c r="E255" s="123">
        <f>SUM(E225:E254)</f>
        <v>150319.94</v>
      </c>
      <c r="F255" s="13"/>
    </row>
    <row r="256" spans="1:6" ht="15.75" thickBot="1" x14ac:dyDescent="0.3">
      <c r="A256" s="124"/>
      <c r="B256" s="125" t="s">
        <v>165</v>
      </c>
      <c r="C256" s="110"/>
      <c r="D256" s="46"/>
      <c r="E256" s="46"/>
      <c r="F256" s="113"/>
    </row>
    <row r="257" spans="1:6" x14ac:dyDescent="0.25">
      <c r="A257" s="126"/>
      <c r="B257" s="39" t="s">
        <v>140</v>
      </c>
      <c r="C257" s="39"/>
      <c r="D257" s="65">
        <v>1</v>
      </c>
      <c r="E257" s="127">
        <f>28610*D257</f>
        <v>28610</v>
      </c>
      <c r="F257" s="128"/>
    </row>
    <row r="258" spans="1:6" x14ac:dyDescent="0.25">
      <c r="A258" s="129"/>
      <c r="B258" s="45" t="s">
        <v>142</v>
      </c>
      <c r="C258" s="45"/>
      <c r="D258" s="88">
        <v>1</v>
      </c>
      <c r="E258" s="88">
        <f t="shared" ref="E258:E290" si="2">28610*D258</f>
        <v>28610</v>
      </c>
      <c r="F258" s="130"/>
    </row>
    <row r="259" spans="1:6" x14ac:dyDescent="0.25">
      <c r="A259" s="129"/>
      <c r="B259" s="45" t="s">
        <v>48</v>
      </c>
      <c r="C259" s="45"/>
      <c r="D259" s="88">
        <v>2</v>
      </c>
      <c r="E259" s="88">
        <f t="shared" si="2"/>
        <v>57220</v>
      </c>
      <c r="F259" s="130"/>
    </row>
    <row r="260" spans="1:6" x14ac:dyDescent="0.25">
      <c r="A260" s="129"/>
      <c r="B260" s="45" t="s">
        <v>166</v>
      </c>
      <c r="C260" s="45"/>
      <c r="D260" s="88">
        <v>1</v>
      </c>
      <c r="E260" s="88">
        <f t="shared" si="2"/>
        <v>28610</v>
      </c>
      <c r="F260" s="130"/>
    </row>
    <row r="261" spans="1:6" x14ac:dyDescent="0.25">
      <c r="A261" s="129"/>
      <c r="B261" s="45" t="s">
        <v>52</v>
      </c>
      <c r="C261" s="45"/>
      <c r="D261" s="88">
        <v>2</v>
      </c>
      <c r="E261" s="88">
        <f t="shared" si="2"/>
        <v>57220</v>
      </c>
      <c r="F261" s="130"/>
    </row>
    <row r="262" spans="1:6" x14ac:dyDescent="0.25">
      <c r="A262" s="129"/>
      <c r="B262" s="45" t="s">
        <v>136</v>
      </c>
      <c r="C262" s="45"/>
      <c r="D262" s="88">
        <v>1</v>
      </c>
      <c r="E262" s="88">
        <f t="shared" si="2"/>
        <v>28610</v>
      </c>
      <c r="F262" s="130"/>
    </row>
    <row r="263" spans="1:6" x14ac:dyDescent="0.25">
      <c r="A263" s="129"/>
      <c r="B263" s="45" t="s">
        <v>158</v>
      </c>
      <c r="C263" s="45"/>
      <c r="D263" s="88">
        <v>1</v>
      </c>
      <c r="E263" s="88">
        <f t="shared" si="2"/>
        <v>28610</v>
      </c>
      <c r="F263" s="130"/>
    </row>
    <row r="264" spans="1:6" x14ac:dyDescent="0.25">
      <c r="A264" s="129"/>
      <c r="B264" s="45" t="s">
        <v>58</v>
      </c>
      <c r="C264" s="45"/>
      <c r="D264" s="88">
        <v>3</v>
      </c>
      <c r="E264" s="88">
        <f t="shared" si="2"/>
        <v>85830</v>
      </c>
      <c r="F264" s="130"/>
    </row>
    <row r="265" spans="1:6" x14ac:dyDescent="0.25">
      <c r="A265" s="129"/>
      <c r="B265" s="45" t="s">
        <v>53</v>
      </c>
      <c r="C265" s="45"/>
      <c r="D265" s="88">
        <v>3</v>
      </c>
      <c r="E265" s="88">
        <f t="shared" si="2"/>
        <v>85830</v>
      </c>
      <c r="F265" s="130"/>
    </row>
    <row r="266" spans="1:6" x14ac:dyDescent="0.25">
      <c r="A266" s="129"/>
      <c r="B266" s="45" t="s">
        <v>55</v>
      </c>
      <c r="C266" s="45"/>
      <c r="D266" s="88">
        <v>4</v>
      </c>
      <c r="E266" s="88">
        <f t="shared" si="2"/>
        <v>114440</v>
      </c>
      <c r="F266" s="130"/>
    </row>
    <row r="267" spans="1:6" x14ac:dyDescent="0.25">
      <c r="A267" s="129"/>
      <c r="B267" s="45" t="s">
        <v>61</v>
      </c>
      <c r="C267" s="45"/>
      <c r="D267" s="88">
        <v>6</v>
      </c>
      <c r="E267" s="88">
        <f t="shared" si="2"/>
        <v>171660</v>
      </c>
      <c r="F267" s="130"/>
    </row>
    <row r="268" spans="1:6" x14ac:dyDescent="0.25">
      <c r="A268" s="129"/>
      <c r="B268" s="45" t="s">
        <v>138</v>
      </c>
      <c r="C268" s="45"/>
      <c r="D268" s="88">
        <v>1</v>
      </c>
      <c r="E268" s="88">
        <f t="shared" si="2"/>
        <v>28610</v>
      </c>
      <c r="F268" s="130"/>
    </row>
    <row r="269" spans="1:6" x14ac:dyDescent="0.25">
      <c r="A269" s="129"/>
      <c r="B269" s="45" t="s">
        <v>133</v>
      </c>
      <c r="C269" s="45"/>
      <c r="D269" s="88">
        <v>1</v>
      </c>
      <c r="E269" s="88">
        <f t="shared" si="2"/>
        <v>28610</v>
      </c>
      <c r="F269" s="130"/>
    </row>
    <row r="270" spans="1:6" x14ac:dyDescent="0.25">
      <c r="A270" s="129"/>
      <c r="B270" s="45" t="s">
        <v>139</v>
      </c>
      <c r="C270" s="45"/>
      <c r="D270" s="88">
        <v>2</v>
      </c>
      <c r="E270" s="88">
        <f t="shared" si="2"/>
        <v>57220</v>
      </c>
      <c r="F270" s="130"/>
    </row>
    <row r="271" spans="1:6" x14ac:dyDescent="0.25">
      <c r="A271" s="129"/>
      <c r="B271" s="45" t="s">
        <v>134</v>
      </c>
      <c r="C271" s="45"/>
      <c r="D271" s="88">
        <v>5</v>
      </c>
      <c r="E271" s="88">
        <f t="shared" si="2"/>
        <v>143050</v>
      </c>
      <c r="F271" s="130"/>
    </row>
    <row r="272" spans="1:6" x14ac:dyDescent="0.25">
      <c r="A272" s="129"/>
      <c r="B272" s="88" t="s">
        <v>59</v>
      </c>
      <c r="C272" s="45"/>
      <c r="D272" s="131">
        <v>4</v>
      </c>
      <c r="E272" s="88">
        <f t="shared" si="2"/>
        <v>114440</v>
      </c>
      <c r="F272" s="130"/>
    </row>
    <row r="273" spans="1:6" x14ac:dyDescent="0.25">
      <c r="A273" s="129"/>
      <c r="B273" s="88" t="s">
        <v>167</v>
      </c>
      <c r="C273" s="45"/>
      <c r="D273" s="131">
        <v>1</v>
      </c>
      <c r="E273" s="88">
        <f t="shared" si="2"/>
        <v>28610</v>
      </c>
      <c r="F273" s="130"/>
    </row>
    <row r="274" spans="1:6" x14ac:dyDescent="0.25">
      <c r="A274" s="129"/>
      <c r="B274" s="88" t="s">
        <v>56</v>
      </c>
      <c r="C274" s="45"/>
      <c r="D274" s="131">
        <v>2</v>
      </c>
      <c r="E274" s="88">
        <f t="shared" si="2"/>
        <v>57220</v>
      </c>
      <c r="F274" s="130"/>
    </row>
    <row r="275" spans="1:6" x14ac:dyDescent="0.25">
      <c r="A275" s="129"/>
      <c r="B275" s="88" t="s">
        <v>46</v>
      </c>
      <c r="C275" s="45"/>
      <c r="D275" s="131">
        <v>3</v>
      </c>
      <c r="E275" s="88">
        <f t="shared" si="2"/>
        <v>85830</v>
      </c>
      <c r="F275" s="130"/>
    </row>
    <row r="276" spans="1:6" x14ac:dyDescent="0.25">
      <c r="A276" s="129"/>
      <c r="B276" s="88" t="s">
        <v>145</v>
      </c>
      <c r="C276" s="45"/>
      <c r="D276" s="131">
        <v>4</v>
      </c>
      <c r="E276" s="88">
        <f t="shared" si="2"/>
        <v>114440</v>
      </c>
      <c r="F276" s="130"/>
    </row>
    <row r="277" spans="1:6" x14ac:dyDescent="0.25">
      <c r="A277" s="129"/>
      <c r="B277" s="88" t="s">
        <v>141</v>
      </c>
      <c r="C277" s="45"/>
      <c r="D277" s="131">
        <v>3</v>
      </c>
      <c r="E277" s="88">
        <f t="shared" si="2"/>
        <v>85830</v>
      </c>
      <c r="F277" s="130"/>
    </row>
    <row r="278" spans="1:6" x14ac:dyDescent="0.25">
      <c r="A278" s="129"/>
      <c r="B278" s="88" t="s">
        <v>143</v>
      </c>
      <c r="C278" s="45"/>
      <c r="D278" s="131">
        <v>1</v>
      </c>
      <c r="E278" s="88">
        <f t="shared" si="2"/>
        <v>28610</v>
      </c>
      <c r="F278" s="130"/>
    </row>
    <row r="279" spans="1:6" x14ac:dyDescent="0.25">
      <c r="A279" s="129"/>
      <c r="B279" s="88" t="s">
        <v>51</v>
      </c>
      <c r="C279" s="45"/>
      <c r="D279" s="131">
        <v>7</v>
      </c>
      <c r="E279" s="88">
        <f t="shared" si="2"/>
        <v>200270</v>
      </c>
      <c r="F279" s="130"/>
    </row>
    <row r="280" spans="1:6" x14ac:dyDescent="0.25">
      <c r="A280" s="129"/>
      <c r="B280" s="88" t="s">
        <v>132</v>
      </c>
      <c r="C280" s="45"/>
      <c r="D280" s="131">
        <v>1</v>
      </c>
      <c r="E280" s="88">
        <f t="shared" si="2"/>
        <v>28610</v>
      </c>
      <c r="F280" s="130"/>
    </row>
    <row r="281" spans="1:6" x14ac:dyDescent="0.25">
      <c r="A281" s="129"/>
      <c r="B281" s="88" t="s">
        <v>31</v>
      </c>
      <c r="C281" s="45"/>
      <c r="D281" s="131">
        <v>1</v>
      </c>
      <c r="E281" s="88">
        <f t="shared" si="2"/>
        <v>28610</v>
      </c>
      <c r="F281" s="130"/>
    </row>
    <row r="282" spans="1:6" x14ac:dyDescent="0.25">
      <c r="A282" s="129"/>
      <c r="B282" s="88" t="s">
        <v>17</v>
      </c>
      <c r="C282" s="45"/>
      <c r="D282" s="131">
        <v>1</v>
      </c>
      <c r="E282" s="88">
        <f t="shared" si="2"/>
        <v>28610</v>
      </c>
      <c r="F282" s="130"/>
    </row>
    <row r="283" spans="1:6" x14ac:dyDescent="0.25">
      <c r="A283" s="129"/>
      <c r="B283" s="88" t="s">
        <v>168</v>
      </c>
      <c r="C283" s="45"/>
      <c r="D283" s="131">
        <v>1</v>
      </c>
      <c r="E283" s="88">
        <f t="shared" si="2"/>
        <v>28610</v>
      </c>
      <c r="F283" s="130"/>
    </row>
    <row r="284" spans="1:6" x14ac:dyDescent="0.25">
      <c r="A284" s="129"/>
      <c r="B284" s="88" t="s">
        <v>57</v>
      </c>
      <c r="C284" s="45"/>
      <c r="D284" s="131">
        <v>3</v>
      </c>
      <c r="E284" s="88">
        <f t="shared" si="2"/>
        <v>85830</v>
      </c>
      <c r="F284" s="130"/>
    </row>
    <row r="285" spans="1:6" x14ac:dyDescent="0.25">
      <c r="A285" s="129"/>
      <c r="B285" s="88" t="s">
        <v>47</v>
      </c>
      <c r="C285" s="45"/>
      <c r="D285" s="131">
        <v>7</v>
      </c>
      <c r="E285" s="88">
        <f t="shared" si="2"/>
        <v>200270</v>
      </c>
      <c r="F285" s="130"/>
    </row>
    <row r="286" spans="1:6" x14ac:dyDescent="0.25">
      <c r="A286" s="129"/>
      <c r="B286" s="88" t="s">
        <v>60</v>
      </c>
      <c r="C286" s="45"/>
      <c r="D286" s="131">
        <v>5</v>
      </c>
      <c r="E286" s="88">
        <f t="shared" si="2"/>
        <v>143050</v>
      </c>
      <c r="F286" s="130"/>
    </row>
    <row r="287" spans="1:6" x14ac:dyDescent="0.25">
      <c r="A287" s="129"/>
      <c r="B287" s="88" t="s">
        <v>131</v>
      </c>
      <c r="C287" s="45"/>
      <c r="D287" s="131">
        <v>4</v>
      </c>
      <c r="E287" s="88">
        <f t="shared" si="2"/>
        <v>114440</v>
      </c>
      <c r="F287" s="130"/>
    </row>
    <row r="288" spans="1:6" x14ac:dyDescent="0.25">
      <c r="A288" s="129"/>
      <c r="B288" s="45" t="s">
        <v>169</v>
      </c>
      <c r="C288" s="45"/>
      <c r="D288" s="131">
        <v>5</v>
      </c>
      <c r="E288" s="88">
        <f t="shared" si="2"/>
        <v>143050</v>
      </c>
      <c r="F288" s="130"/>
    </row>
    <row r="289" spans="1:6" x14ac:dyDescent="0.25">
      <c r="A289" s="129"/>
      <c r="B289" s="88" t="s">
        <v>49</v>
      </c>
      <c r="C289" s="45"/>
      <c r="D289" s="131">
        <v>6</v>
      </c>
      <c r="E289" s="88">
        <f t="shared" si="2"/>
        <v>171660</v>
      </c>
      <c r="F289" s="130"/>
    </row>
    <row r="290" spans="1:6" x14ac:dyDescent="0.25">
      <c r="A290" s="129"/>
      <c r="B290" s="88" t="s">
        <v>50</v>
      </c>
      <c r="C290" s="45"/>
      <c r="D290" s="131">
        <v>6</v>
      </c>
      <c r="E290" s="67">
        <f t="shared" si="2"/>
        <v>171660</v>
      </c>
      <c r="F290" s="130"/>
    </row>
    <row r="291" spans="1:6" x14ac:dyDescent="0.25">
      <c r="A291" s="129"/>
      <c r="B291" s="88" t="s">
        <v>123</v>
      </c>
      <c r="C291" s="45"/>
      <c r="D291" s="132">
        <v>4</v>
      </c>
      <c r="E291" s="133">
        <f t="shared" ref="E291:E293" si="3">28075*D291</f>
        <v>112300</v>
      </c>
      <c r="F291" s="130"/>
    </row>
    <row r="292" spans="1:6" x14ac:dyDescent="0.25">
      <c r="A292" s="134"/>
      <c r="B292" s="135" t="s">
        <v>137</v>
      </c>
      <c r="C292" s="136"/>
      <c r="D292" s="137">
        <v>3</v>
      </c>
      <c r="E292" s="138">
        <f t="shared" si="3"/>
        <v>84225</v>
      </c>
      <c r="F292" s="139"/>
    </row>
    <row r="293" spans="1:6" x14ac:dyDescent="0.25">
      <c r="A293" s="129"/>
      <c r="B293" s="88" t="s">
        <v>154</v>
      </c>
      <c r="C293" s="45"/>
      <c r="D293" s="132">
        <v>3</v>
      </c>
      <c r="E293" s="88">
        <f t="shared" si="3"/>
        <v>84225</v>
      </c>
      <c r="F293" s="130"/>
    </row>
    <row r="294" spans="1:6" ht="15.75" thickBot="1" x14ac:dyDescent="0.3">
      <c r="A294" s="115"/>
      <c r="B294" s="140" t="s">
        <v>54</v>
      </c>
      <c r="C294" s="59"/>
      <c r="D294" s="141">
        <v>6</v>
      </c>
      <c r="E294" s="142">
        <f t="shared" ref="E294" si="4">28610*D294</f>
        <v>171660</v>
      </c>
      <c r="F294" s="143"/>
    </row>
    <row r="295" spans="1:6" ht="15.75" thickBot="1" x14ac:dyDescent="0.3">
      <c r="A295" s="115"/>
      <c r="B295" s="96" t="s">
        <v>28</v>
      </c>
      <c r="C295" s="59"/>
      <c r="D295" s="98">
        <f>SUM(D257:D294)</f>
        <v>115</v>
      </c>
      <c r="E295" s="98">
        <f>SUM(E257:E294)</f>
        <v>3284800</v>
      </c>
      <c r="F295" s="49"/>
    </row>
    <row r="296" spans="1:6" ht="15.75" thickBot="1" x14ac:dyDescent="0.3">
      <c r="A296" s="84"/>
      <c r="B296" s="16" t="s">
        <v>170</v>
      </c>
      <c r="C296" s="144" t="s">
        <v>171</v>
      </c>
      <c r="D296" s="17"/>
      <c r="E296" s="17"/>
      <c r="F296" s="13"/>
    </row>
    <row r="297" spans="1:6" x14ac:dyDescent="0.25">
      <c r="A297" s="145">
        <v>1</v>
      </c>
      <c r="B297" s="146" t="s">
        <v>15</v>
      </c>
      <c r="C297" s="147"/>
      <c r="D297" s="41">
        <v>1</v>
      </c>
      <c r="E297" s="148">
        <f>17852*D297</f>
        <v>17852</v>
      </c>
      <c r="F297" s="43"/>
    </row>
    <row r="298" spans="1:6" x14ac:dyDescent="0.25">
      <c r="A298" s="149">
        <v>2</v>
      </c>
      <c r="B298" s="150" t="s">
        <v>156</v>
      </c>
      <c r="C298" s="118"/>
      <c r="D298" s="22">
        <v>1</v>
      </c>
      <c r="E298" s="57">
        <f t="shared" ref="E298:E325" si="5">17852*D298</f>
        <v>17852</v>
      </c>
      <c r="F298" s="23"/>
    </row>
    <row r="299" spans="1:6" x14ac:dyDescent="0.25">
      <c r="A299" s="149">
        <v>3</v>
      </c>
      <c r="B299" s="150" t="s">
        <v>172</v>
      </c>
      <c r="C299" s="118"/>
      <c r="D299" s="22">
        <v>1</v>
      </c>
      <c r="E299" s="57">
        <f t="shared" si="5"/>
        <v>17852</v>
      </c>
      <c r="F299" s="23"/>
    </row>
    <row r="300" spans="1:6" x14ac:dyDescent="0.25">
      <c r="A300" s="149">
        <v>4</v>
      </c>
      <c r="B300" s="150" t="s">
        <v>88</v>
      </c>
      <c r="C300" s="118"/>
      <c r="D300" s="22">
        <v>1</v>
      </c>
      <c r="E300" s="57">
        <f t="shared" si="5"/>
        <v>17852</v>
      </c>
      <c r="F300" s="23"/>
    </row>
    <row r="301" spans="1:6" x14ac:dyDescent="0.25">
      <c r="A301" s="149">
        <v>5</v>
      </c>
      <c r="B301" s="150" t="s">
        <v>161</v>
      </c>
      <c r="C301" s="118"/>
      <c r="D301" s="22">
        <v>1</v>
      </c>
      <c r="E301" s="57">
        <f t="shared" si="5"/>
        <v>17852</v>
      </c>
      <c r="F301" s="23"/>
    </row>
    <row r="302" spans="1:6" x14ac:dyDescent="0.25">
      <c r="A302" s="149">
        <v>6</v>
      </c>
      <c r="B302" s="150" t="s">
        <v>79</v>
      </c>
      <c r="C302" s="118"/>
      <c r="D302" s="22">
        <v>1</v>
      </c>
      <c r="E302" s="57">
        <f t="shared" si="5"/>
        <v>17852</v>
      </c>
      <c r="F302" s="23"/>
    </row>
    <row r="303" spans="1:6" x14ac:dyDescent="0.25">
      <c r="A303" s="149">
        <v>7</v>
      </c>
      <c r="B303" s="150" t="s">
        <v>173</v>
      </c>
      <c r="C303" s="118"/>
      <c r="D303" s="22">
        <v>1</v>
      </c>
      <c r="E303" s="57">
        <f t="shared" si="5"/>
        <v>17852</v>
      </c>
      <c r="F303" s="23"/>
    </row>
    <row r="304" spans="1:6" x14ac:dyDescent="0.25">
      <c r="A304" s="149">
        <v>8</v>
      </c>
      <c r="B304" s="150" t="s">
        <v>174</v>
      </c>
      <c r="C304" s="118"/>
      <c r="D304" s="22">
        <v>1</v>
      </c>
      <c r="E304" s="57">
        <f t="shared" si="5"/>
        <v>17852</v>
      </c>
      <c r="F304" s="23"/>
    </row>
    <row r="305" spans="1:6" x14ac:dyDescent="0.25">
      <c r="A305" s="149">
        <v>9</v>
      </c>
      <c r="B305" s="150" t="s">
        <v>80</v>
      </c>
      <c r="C305" s="118"/>
      <c r="D305" s="22">
        <v>1</v>
      </c>
      <c r="E305" s="57">
        <f t="shared" si="5"/>
        <v>17852</v>
      </c>
      <c r="F305" s="23"/>
    </row>
    <row r="306" spans="1:6" x14ac:dyDescent="0.25">
      <c r="A306" s="149">
        <v>10</v>
      </c>
      <c r="B306" s="150" t="s">
        <v>86</v>
      </c>
      <c r="C306" s="118"/>
      <c r="D306" s="22">
        <v>1</v>
      </c>
      <c r="E306" s="57">
        <f t="shared" si="5"/>
        <v>17852</v>
      </c>
      <c r="F306" s="23"/>
    </row>
    <row r="307" spans="1:6" x14ac:dyDescent="0.25">
      <c r="A307" s="149">
        <v>11</v>
      </c>
      <c r="B307" s="150" t="s">
        <v>128</v>
      </c>
      <c r="C307" s="118"/>
      <c r="D307" s="22">
        <v>1</v>
      </c>
      <c r="E307" s="57">
        <f t="shared" si="5"/>
        <v>17852</v>
      </c>
      <c r="F307" s="23"/>
    </row>
    <row r="308" spans="1:6" x14ac:dyDescent="0.25">
      <c r="A308" s="149">
        <v>12</v>
      </c>
      <c r="B308" s="151" t="s">
        <v>26</v>
      </c>
      <c r="C308" s="118"/>
      <c r="D308" s="22">
        <v>1</v>
      </c>
      <c r="E308" s="57">
        <f t="shared" si="5"/>
        <v>17852</v>
      </c>
      <c r="F308" s="23"/>
    </row>
    <row r="309" spans="1:6" x14ac:dyDescent="0.25">
      <c r="A309" s="149">
        <v>13</v>
      </c>
      <c r="B309" s="151" t="s">
        <v>175</v>
      </c>
      <c r="C309" s="118"/>
      <c r="D309" s="22">
        <v>1</v>
      </c>
      <c r="E309" s="57">
        <f t="shared" si="5"/>
        <v>17852</v>
      </c>
      <c r="F309" s="23"/>
    </row>
    <row r="310" spans="1:6" x14ac:dyDescent="0.25">
      <c r="A310" s="149">
        <v>14</v>
      </c>
      <c r="B310" s="151" t="s">
        <v>151</v>
      </c>
      <c r="C310" s="118"/>
      <c r="D310" s="22">
        <v>1</v>
      </c>
      <c r="E310" s="57">
        <f t="shared" si="5"/>
        <v>17852</v>
      </c>
      <c r="F310" s="23"/>
    </row>
    <row r="311" spans="1:6" x14ac:dyDescent="0.25">
      <c r="A311" s="149">
        <v>15</v>
      </c>
      <c r="B311" s="151" t="s">
        <v>125</v>
      </c>
      <c r="C311" s="118"/>
      <c r="D311" s="22">
        <v>1</v>
      </c>
      <c r="E311" s="57">
        <f t="shared" si="5"/>
        <v>17852</v>
      </c>
      <c r="F311" s="23"/>
    </row>
    <row r="312" spans="1:6" x14ac:dyDescent="0.25">
      <c r="A312" s="149">
        <v>16</v>
      </c>
      <c r="B312" s="151" t="s">
        <v>176</v>
      </c>
      <c r="C312" s="118"/>
      <c r="D312" s="22">
        <v>1</v>
      </c>
      <c r="E312" s="57">
        <f t="shared" si="5"/>
        <v>17852</v>
      </c>
      <c r="F312" s="23"/>
    </row>
    <row r="313" spans="1:6" x14ac:dyDescent="0.25">
      <c r="A313" s="149">
        <v>17</v>
      </c>
      <c r="B313" s="151" t="s">
        <v>107</v>
      </c>
      <c r="C313" s="118"/>
      <c r="D313" s="22">
        <v>1</v>
      </c>
      <c r="E313" s="57">
        <f t="shared" si="5"/>
        <v>17852</v>
      </c>
      <c r="F313" s="23"/>
    </row>
    <row r="314" spans="1:6" x14ac:dyDescent="0.25">
      <c r="A314" s="149">
        <v>18</v>
      </c>
      <c r="B314" s="151" t="s">
        <v>149</v>
      </c>
      <c r="C314" s="118"/>
      <c r="D314" s="22">
        <v>1</v>
      </c>
      <c r="E314" s="57">
        <f t="shared" si="5"/>
        <v>17852</v>
      </c>
      <c r="F314" s="23"/>
    </row>
    <row r="315" spans="1:6" x14ac:dyDescent="0.25">
      <c r="A315" s="149">
        <v>19</v>
      </c>
      <c r="B315" s="151" t="s">
        <v>177</v>
      </c>
      <c r="C315" s="118"/>
      <c r="D315" s="22">
        <v>1</v>
      </c>
      <c r="E315" s="57">
        <f t="shared" si="5"/>
        <v>17852</v>
      </c>
      <c r="F315" s="23"/>
    </row>
    <row r="316" spans="1:6" x14ac:dyDescent="0.25">
      <c r="A316" s="149">
        <v>20</v>
      </c>
      <c r="B316" s="152" t="s">
        <v>66</v>
      </c>
      <c r="C316" s="118"/>
      <c r="D316" s="22">
        <v>1</v>
      </c>
      <c r="E316" s="57">
        <f t="shared" si="5"/>
        <v>17852</v>
      </c>
      <c r="F316" s="23"/>
    </row>
    <row r="317" spans="1:6" x14ac:dyDescent="0.25">
      <c r="A317" s="149">
        <v>21</v>
      </c>
      <c r="B317" s="152" t="s">
        <v>70</v>
      </c>
      <c r="C317" s="118"/>
      <c r="D317" s="22">
        <v>1</v>
      </c>
      <c r="E317" s="57">
        <f t="shared" si="5"/>
        <v>17852</v>
      </c>
      <c r="F317" s="23"/>
    </row>
    <row r="318" spans="1:6" x14ac:dyDescent="0.25">
      <c r="A318" s="149">
        <v>22</v>
      </c>
      <c r="B318" s="152" t="s">
        <v>129</v>
      </c>
      <c r="C318" s="118"/>
      <c r="D318" s="22">
        <v>1</v>
      </c>
      <c r="E318" s="57">
        <f t="shared" si="5"/>
        <v>17852</v>
      </c>
      <c r="F318" s="23"/>
    </row>
    <row r="319" spans="1:6" x14ac:dyDescent="0.25">
      <c r="A319" s="149">
        <v>23</v>
      </c>
      <c r="B319" s="152" t="s">
        <v>39</v>
      </c>
      <c r="C319" s="118"/>
      <c r="D319" s="22">
        <v>1</v>
      </c>
      <c r="E319" s="57">
        <f t="shared" si="5"/>
        <v>17852</v>
      </c>
      <c r="F319" s="23"/>
    </row>
    <row r="320" spans="1:6" x14ac:dyDescent="0.25">
      <c r="A320" s="149">
        <v>24</v>
      </c>
      <c r="B320" s="152" t="s">
        <v>146</v>
      </c>
      <c r="C320" s="118"/>
      <c r="D320" s="22">
        <v>1</v>
      </c>
      <c r="E320" s="57">
        <f t="shared" si="5"/>
        <v>17852</v>
      </c>
      <c r="F320" s="23"/>
    </row>
    <row r="321" spans="1:6" x14ac:dyDescent="0.25">
      <c r="A321" s="149">
        <v>25</v>
      </c>
      <c r="B321" s="152" t="s">
        <v>116</v>
      </c>
      <c r="C321" s="118"/>
      <c r="D321" s="22">
        <v>1</v>
      </c>
      <c r="E321" s="57">
        <f t="shared" si="5"/>
        <v>17852</v>
      </c>
      <c r="F321" s="23"/>
    </row>
    <row r="322" spans="1:6" x14ac:dyDescent="0.25">
      <c r="A322" s="149">
        <v>26</v>
      </c>
      <c r="B322" s="152" t="s">
        <v>178</v>
      </c>
      <c r="C322" s="118"/>
      <c r="D322" s="22">
        <v>1</v>
      </c>
      <c r="E322" s="57">
        <f t="shared" si="5"/>
        <v>17852</v>
      </c>
      <c r="F322" s="23"/>
    </row>
    <row r="323" spans="1:6" x14ac:dyDescent="0.25">
      <c r="A323" s="149">
        <v>27</v>
      </c>
      <c r="B323" s="152" t="s">
        <v>179</v>
      </c>
      <c r="C323" s="118"/>
      <c r="D323" s="22">
        <v>1</v>
      </c>
      <c r="E323" s="57">
        <f t="shared" si="5"/>
        <v>17852</v>
      </c>
      <c r="F323" s="23"/>
    </row>
    <row r="324" spans="1:6" x14ac:dyDescent="0.25">
      <c r="A324" s="149">
        <v>28</v>
      </c>
      <c r="B324" s="151" t="s">
        <v>180</v>
      </c>
      <c r="C324" s="118"/>
      <c r="D324" s="22">
        <v>1</v>
      </c>
      <c r="E324" s="57">
        <f t="shared" si="5"/>
        <v>17852</v>
      </c>
      <c r="F324" s="23"/>
    </row>
    <row r="325" spans="1:6" ht="15.75" thickBot="1" x14ac:dyDescent="0.3">
      <c r="A325" s="149">
        <v>29</v>
      </c>
      <c r="B325" s="153" t="s">
        <v>181</v>
      </c>
      <c r="C325" s="118"/>
      <c r="D325" s="22">
        <v>1</v>
      </c>
      <c r="E325" s="22">
        <f t="shared" si="5"/>
        <v>17852</v>
      </c>
      <c r="F325" s="23"/>
    </row>
    <row r="326" spans="1:6" ht="15.75" thickBot="1" x14ac:dyDescent="0.3">
      <c r="A326" s="84"/>
      <c r="B326" s="16" t="s">
        <v>28</v>
      </c>
      <c r="C326" s="144"/>
      <c r="D326" s="36">
        <f>SUM(D297:D325)</f>
        <v>29</v>
      </c>
      <c r="E326" s="36">
        <f>SUM(E297:E325)</f>
        <v>517708</v>
      </c>
      <c r="F326" s="13"/>
    </row>
    <row r="327" spans="1:6" ht="15.75" thickBot="1" x14ac:dyDescent="0.3">
      <c r="A327" s="84"/>
      <c r="B327" s="16" t="s">
        <v>182</v>
      </c>
      <c r="C327" s="144" t="s">
        <v>63</v>
      </c>
      <c r="D327" s="17"/>
      <c r="E327" s="17"/>
      <c r="F327" s="13"/>
    </row>
    <row r="328" spans="1:6" x14ac:dyDescent="0.25">
      <c r="A328" s="70">
        <v>1</v>
      </c>
      <c r="B328" s="39" t="s">
        <v>183</v>
      </c>
      <c r="C328" s="147" t="s">
        <v>12</v>
      </c>
      <c r="D328" s="154">
        <v>12</v>
      </c>
      <c r="E328" s="41">
        <v>3877</v>
      </c>
      <c r="F328" s="43"/>
    </row>
    <row r="329" spans="1:6" x14ac:dyDescent="0.25">
      <c r="A329" s="19">
        <v>2</v>
      </c>
      <c r="B329" s="45" t="s">
        <v>184</v>
      </c>
      <c r="C329" s="21" t="s">
        <v>12</v>
      </c>
      <c r="D329" s="89">
        <v>8</v>
      </c>
      <c r="E329" s="57">
        <v>2586</v>
      </c>
      <c r="F329" s="33"/>
    </row>
    <row r="330" spans="1:6" x14ac:dyDescent="0.25">
      <c r="A330" s="19">
        <v>3</v>
      </c>
      <c r="B330" s="45" t="s">
        <v>185</v>
      </c>
      <c r="C330" s="21" t="s">
        <v>93</v>
      </c>
      <c r="D330" s="89">
        <v>0.45</v>
      </c>
      <c r="E330" s="57">
        <v>3619</v>
      </c>
      <c r="F330" s="33"/>
    </row>
    <row r="331" spans="1:6" ht="15.75" thickBot="1" x14ac:dyDescent="0.3">
      <c r="A331" s="19">
        <v>4</v>
      </c>
      <c r="B331" s="45" t="s">
        <v>30</v>
      </c>
      <c r="C331" s="21" t="s">
        <v>93</v>
      </c>
      <c r="D331" s="89">
        <v>0.26</v>
      </c>
      <c r="E331" s="57">
        <v>3112</v>
      </c>
      <c r="F331" s="33"/>
    </row>
    <row r="332" spans="1:6" ht="15.75" thickBot="1" x14ac:dyDescent="0.3">
      <c r="A332" s="84"/>
      <c r="B332" s="16" t="s">
        <v>28</v>
      </c>
      <c r="C332" s="144"/>
      <c r="D332" s="155"/>
      <c r="E332" s="36">
        <f>SUM(E328:E331)</f>
        <v>13194</v>
      </c>
      <c r="F332" s="13"/>
    </row>
    <row r="333" spans="1:6" ht="15.75" thickBot="1" x14ac:dyDescent="0.3">
      <c r="A333" s="84"/>
      <c r="B333" s="16" t="s">
        <v>186</v>
      </c>
      <c r="C333" s="144"/>
      <c r="D333" s="155"/>
      <c r="E333" s="17"/>
      <c r="F333" s="13"/>
    </row>
    <row r="334" spans="1:6" x14ac:dyDescent="0.25">
      <c r="A334" s="70">
        <v>1</v>
      </c>
      <c r="B334" s="39" t="s">
        <v>123</v>
      </c>
      <c r="C334" s="147" t="s">
        <v>93</v>
      </c>
      <c r="D334" s="156">
        <v>58</v>
      </c>
      <c r="E334" s="41">
        <v>1530</v>
      </c>
      <c r="F334" s="43"/>
    </row>
    <row r="335" spans="1:6" x14ac:dyDescent="0.25">
      <c r="A335" s="19">
        <v>2</v>
      </c>
      <c r="B335" s="45" t="s">
        <v>156</v>
      </c>
      <c r="C335" s="21" t="s">
        <v>93</v>
      </c>
      <c r="D335" s="157">
        <v>67</v>
      </c>
      <c r="E335" s="57">
        <v>1770</v>
      </c>
      <c r="F335" s="33"/>
    </row>
    <row r="336" spans="1:6" x14ac:dyDescent="0.25">
      <c r="A336" s="19">
        <v>3</v>
      </c>
      <c r="B336" s="45" t="s">
        <v>187</v>
      </c>
      <c r="C336" s="21" t="s">
        <v>93</v>
      </c>
      <c r="D336" s="157">
        <v>3</v>
      </c>
      <c r="E336" s="57">
        <v>79</v>
      </c>
      <c r="F336" s="33"/>
    </row>
    <row r="337" spans="1:6" ht="15.75" thickBot="1" x14ac:dyDescent="0.3">
      <c r="A337" s="82">
        <v>4</v>
      </c>
      <c r="B337" s="110" t="s">
        <v>153</v>
      </c>
      <c r="C337" s="111" t="s">
        <v>93</v>
      </c>
      <c r="D337" s="158">
        <v>35</v>
      </c>
      <c r="E337" s="47">
        <v>923</v>
      </c>
      <c r="F337" s="49"/>
    </row>
    <row r="338" spans="1:6" ht="15.75" thickBot="1" x14ac:dyDescent="0.3">
      <c r="A338" s="84"/>
      <c r="B338" s="16" t="s">
        <v>28</v>
      </c>
      <c r="C338" s="144"/>
      <c r="D338" s="155">
        <f>SUM(D334:D337)</f>
        <v>163</v>
      </c>
      <c r="E338" s="36">
        <f>SUM(E334:E337)</f>
        <v>4302</v>
      </c>
      <c r="F338" s="13"/>
    </row>
    <row r="339" spans="1:6" ht="15.75" thickBot="1" x14ac:dyDescent="0.3">
      <c r="A339" s="84"/>
      <c r="B339" s="16" t="s">
        <v>188</v>
      </c>
      <c r="C339" s="68"/>
      <c r="D339" s="17"/>
      <c r="E339" s="17"/>
      <c r="F339" s="13"/>
    </row>
    <row r="340" spans="1:6" x14ac:dyDescent="0.25">
      <c r="A340" s="70">
        <v>1</v>
      </c>
      <c r="B340" s="39" t="s">
        <v>172</v>
      </c>
      <c r="C340" s="147" t="s">
        <v>171</v>
      </c>
      <c r="D340" s="41">
        <v>1</v>
      </c>
      <c r="E340" s="41">
        <v>768</v>
      </c>
      <c r="F340" s="43" t="s">
        <v>189</v>
      </c>
    </row>
    <row r="341" spans="1:6" x14ac:dyDescent="0.25">
      <c r="A341" s="19">
        <v>2</v>
      </c>
      <c r="B341" s="45" t="s">
        <v>30</v>
      </c>
      <c r="C341" s="21" t="s">
        <v>12</v>
      </c>
      <c r="D341" s="57">
        <v>24</v>
      </c>
      <c r="E341" s="57">
        <v>15318</v>
      </c>
      <c r="F341" s="33" t="s">
        <v>190</v>
      </c>
    </row>
    <row r="342" spans="1:6" x14ac:dyDescent="0.25">
      <c r="A342" s="19">
        <v>3</v>
      </c>
      <c r="B342" s="45" t="s">
        <v>172</v>
      </c>
      <c r="C342" s="21" t="s">
        <v>191</v>
      </c>
      <c r="D342" s="57">
        <v>12</v>
      </c>
      <c r="E342" s="57">
        <v>1798</v>
      </c>
      <c r="F342" s="33" t="s">
        <v>192</v>
      </c>
    </row>
    <row r="343" spans="1:6" ht="15.75" thickBot="1" x14ac:dyDescent="0.3">
      <c r="A343" s="19">
        <v>4</v>
      </c>
      <c r="B343" s="45" t="s">
        <v>156</v>
      </c>
      <c r="C343" s="21" t="s">
        <v>191</v>
      </c>
      <c r="D343" s="57">
        <v>6.6</v>
      </c>
      <c r="E343" s="57">
        <v>988</v>
      </c>
      <c r="F343" s="33" t="s">
        <v>192</v>
      </c>
    </row>
    <row r="344" spans="1:6" ht="15.75" thickBot="1" x14ac:dyDescent="0.3">
      <c r="A344" s="84"/>
      <c r="B344" s="16" t="s">
        <v>28</v>
      </c>
      <c r="C344" s="144"/>
      <c r="D344" s="17"/>
      <c r="E344" s="36">
        <f>SUM(E340:E343)</f>
        <v>18872</v>
      </c>
      <c r="F344" s="13"/>
    </row>
    <row r="345" spans="1:6" ht="15.75" thickBot="1" x14ac:dyDescent="0.3">
      <c r="A345" s="84"/>
      <c r="B345" s="16" t="s">
        <v>193</v>
      </c>
      <c r="C345" s="144" t="s">
        <v>12</v>
      </c>
      <c r="D345" s="17"/>
      <c r="E345" s="17"/>
      <c r="F345" s="13"/>
    </row>
    <row r="346" spans="1:6" x14ac:dyDescent="0.25">
      <c r="A346" s="19">
        <v>1</v>
      </c>
      <c r="B346" s="54" t="s">
        <v>136</v>
      </c>
      <c r="C346" s="21"/>
      <c r="D346" s="57">
        <v>0.9</v>
      </c>
      <c r="E346" s="57">
        <v>943</v>
      </c>
      <c r="F346" s="33"/>
    </row>
    <row r="347" spans="1:6" x14ac:dyDescent="0.25">
      <c r="A347" s="19">
        <v>2</v>
      </c>
      <c r="B347" s="54" t="s">
        <v>60</v>
      </c>
      <c r="C347" s="21"/>
      <c r="D347" s="57">
        <v>3.69</v>
      </c>
      <c r="E347" s="57">
        <v>3749</v>
      </c>
      <c r="F347" s="33"/>
    </row>
    <row r="348" spans="1:6" x14ac:dyDescent="0.25">
      <c r="A348" s="19">
        <v>3</v>
      </c>
      <c r="B348" s="54" t="s">
        <v>114</v>
      </c>
      <c r="C348" s="21"/>
      <c r="D348" s="57">
        <v>0.8</v>
      </c>
      <c r="E348" s="57">
        <v>486</v>
      </c>
      <c r="F348" s="33"/>
    </row>
    <row r="349" spans="1:6" x14ac:dyDescent="0.25">
      <c r="A349" s="19">
        <v>4</v>
      </c>
      <c r="B349" s="54" t="s">
        <v>50</v>
      </c>
      <c r="C349" s="21"/>
      <c r="D349" s="57">
        <v>11.8</v>
      </c>
      <c r="E349" s="57">
        <v>10311</v>
      </c>
      <c r="F349" s="33"/>
    </row>
    <row r="350" spans="1:6" x14ac:dyDescent="0.25">
      <c r="A350" s="19">
        <v>5</v>
      </c>
      <c r="B350" s="54" t="s">
        <v>108</v>
      </c>
      <c r="C350" s="21"/>
      <c r="D350" s="57">
        <v>4.9000000000000004</v>
      </c>
      <c r="E350" s="57">
        <v>4354</v>
      </c>
      <c r="F350" s="33"/>
    </row>
    <row r="351" spans="1:6" x14ac:dyDescent="0.25">
      <c r="A351" s="19">
        <v>6</v>
      </c>
      <c r="B351" s="54" t="s">
        <v>59</v>
      </c>
      <c r="C351" s="21"/>
      <c r="D351" s="57">
        <v>8.9</v>
      </c>
      <c r="E351" s="57">
        <v>8788</v>
      </c>
      <c r="F351" s="33"/>
    </row>
    <row r="352" spans="1:6" x14ac:dyDescent="0.25">
      <c r="A352" s="19">
        <v>7</v>
      </c>
      <c r="B352" s="54" t="s">
        <v>47</v>
      </c>
      <c r="C352" s="21"/>
      <c r="D352" s="57">
        <v>2.5</v>
      </c>
      <c r="E352" s="57">
        <v>2284</v>
      </c>
      <c r="F352" s="33"/>
    </row>
    <row r="353" spans="1:6" x14ac:dyDescent="0.25">
      <c r="A353" s="19">
        <v>8</v>
      </c>
      <c r="B353" s="54" t="s">
        <v>61</v>
      </c>
      <c r="C353" s="21"/>
      <c r="D353" s="57">
        <v>0.9</v>
      </c>
      <c r="E353" s="57">
        <v>800</v>
      </c>
      <c r="F353" s="33"/>
    </row>
    <row r="354" spans="1:6" x14ac:dyDescent="0.25">
      <c r="A354" s="19">
        <v>9</v>
      </c>
      <c r="B354" s="45" t="s">
        <v>125</v>
      </c>
      <c r="C354" s="21"/>
      <c r="D354" s="57">
        <v>6.6</v>
      </c>
      <c r="E354" s="57">
        <f>674+10624</f>
        <v>11298</v>
      </c>
      <c r="F354" s="33"/>
    </row>
    <row r="355" spans="1:6" x14ac:dyDescent="0.25">
      <c r="A355" s="19">
        <v>10</v>
      </c>
      <c r="B355" s="45" t="s">
        <v>73</v>
      </c>
      <c r="C355" s="21"/>
      <c r="D355" s="57">
        <v>1.4</v>
      </c>
      <c r="E355" s="57">
        <v>2361</v>
      </c>
      <c r="F355" s="33"/>
    </row>
    <row r="356" spans="1:6" x14ac:dyDescent="0.25">
      <c r="A356" s="19">
        <v>11</v>
      </c>
      <c r="B356" s="45" t="s">
        <v>43</v>
      </c>
      <c r="C356" s="21"/>
      <c r="D356" s="57">
        <v>2.2000000000000002</v>
      </c>
      <c r="E356" s="57">
        <v>3710</v>
      </c>
      <c r="F356" s="33"/>
    </row>
    <row r="357" spans="1:6" x14ac:dyDescent="0.25">
      <c r="A357" s="19">
        <v>12</v>
      </c>
      <c r="B357" s="45" t="s">
        <v>154</v>
      </c>
      <c r="C357" s="21"/>
      <c r="D357" s="57">
        <v>0.4</v>
      </c>
      <c r="E357" s="57">
        <v>899</v>
      </c>
      <c r="F357" s="33"/>
    </row>
    <row r="358" spans="1:6" x14ac:dyDescent="0.25">
      <c r="A358" s="19">
        <v>13</v>
      </c>
      <c r="B358" s="45" t="s">
        <v>194</v>
      </c>
      <c r="C358" s="21"/>
      <c r="D358" s="57">
        <v>0.4</v>
      </c>
      <c r="E358" s="57">
        <v>899</v>
      </c>
      <c r="F358" s="33"/>
    </row>
    <row r="359" spans="1:6" x14ac:dyDescent="0.25">
      <c r="A359" s="19">
        <v>14</v>
      </c>
      <c r="B359" s="45" t="s">
        <v>129</v>
      </c>
      <c r="C359" s="21"/>
      <c r="D359" s="57">
        <v>0.3</v>
      </c>
      <c r="E359" s="57">
        <v>674</v>
      </c>
      <c r="F359" s="33"/>
    </row>
    <row r="360" spans="1:6" x14ac:dyDescent="0.25">
      <c r="A360" s="19">
        <v>15</v>
      </c>
      <c r="B360" s="45" t="s">
        <v>123</v>
      </c>
      <c r="C360" s="21"/>
      <c r="D360" s="57">
        <v>1.2</v>
      </c>
      <c r="E360" s="57">
        <v>2023</v>
      </c>
      <c r="F360" s="33"/>
    </row>
    <row r="361" spans="1:6" x14ac:dyDescent="0.25">
      <c r="A361" s="19">
        <v>16</v>
      </c>
      <c r="B361" s="45" t="s">
        <v>49</v>
      </c>
      <c r="C361" s="21"/>
      <c r="D361" s="57">
        <v>1.8</v>
      </c>
      <c r="E361" s="57">
        <v>1427</v>
      </c>
      <c r="F361" s="33"/>
    </row>
    <row r="362" spans="1:6" x14ac:dyDescent="0.25">
      <c r="A362" s="19">
        <v>17</v>
      </c>
      <c r="B362" s="45" t="s">
        <v>143</v>
      </c>
      <c r="C362" s="21"/>
      <c r="D362" s="57">
        <v>4.8</v>
      </c>
      <c r="E362" s="57">
        <v>5696</v>
      </c>
      <c r="F362" s="33"/>
    </row>
    <row r="363" spans="1:6" ht="15.75" thickBot="1" x14ac:dyDescent="0.3">
      <c r="A363" s="159">
        <v>18</v>
      </c>
      <c r="B363" s="45" t="s">
        <v>123</v>
      </c>
      <c r="C363" s="111"/>
      <c r="D363" s="46">
        <v>7.2</v>
      </c>
      <c r="E363" s="46">
        <v>1408</v>
      </c>
      <c r="F363" s="113"/>
    </row>
    <row r="364" spans="1:6" ht="15.75" thickBot="1" x14ac:dyDescent="0.3">
      <c r="A364" s="84"/>
      <c r="B364" s="16" t="s">
        <v>28</v>
      </c>
      <c r="C364" s="144"/>
      <c r="D364" s="160">
        <f>SUM(D346:D363)</f>
        <v>60.69</v>
      </c>
      <c r="E364" s="36">
        <f>SUM(E346:E363)</f>
        <v>62110</v>
      </c>
      <c r="F364" s="13"/>
    </row>
    <row r="365" spans="1:6" ht="15.75" thickBot="1" x14ac:dyDescent="0.3">
      <c r="A365" s="84"/>
      <c r="B365" s="16" t="s">
        <v>195</v>
      </c>
      <c r="C365" s="144"/>
      <c r="D365" s="160"/>
      <c r="E365" s="17"/>
      <c r="F365" s="13"/>
    </row>
    <row r="366" spans="1:6" x14ac:dyDescent="0.25">
      <c r="A366" s="19">
        <v>1</v>
      </c>
      <c r="B366" s="45" t="s">
        <v>196</v>
      </c>
      <c r="C366" s="21"/>
      <c r="D366" s="161">
        <v>1</v>
      </c>
      <c r="E366" s="57">
        <v>701</v>
      </c>
      <c r="F366" s="33"/>
    </row>
    <row r="367" spans="1:6" x14ac:dyDescent="0.25">
      <c r="A367" s="19">
        <v>2</v>
      </c>
      <c r="B367" s="45" t="s">
        <v>197</v>
      </c>
      <c r="C367" s="21"/>
      <c r="D367" s="161">
        <v>2</v>
      </c>
      <c r="E367" s="57">
        <f>701+2056</f>
        <v>2757</v>
      </c>
      <c r="F367" s="33"/>
    </row>
    <row r="368" spans="1:6" x14ac:dyDescent="0.25">
      <c r="A368" s="19">
        <v>3</v>
      </c>
      <c r="B368" s="45" t="s">
        <v>198</v>
      </c>
      <c r="C368" s="21"/>
      <c r="D368" s="161">
        <v>1</v>
      </c>
      <c r="E368" s="57">
        <f>11583+4092</f>
        <v>15675</v>
      </c>
      <c r="F368" s="33" t="s">
        <v>199</v>
      </c>
    </row>
    <row r="369" spans="1:6" x14ac:dyDescent="0.25">
      <c r="A369" s="19">
        <v>4</v>
      </c>
      <c r="B369" s="45" t="s">
        <v>134</v>
      </c>
      <c r="C369" s="21"/>
      <c r="D369" s="161">
        <v>1</v>
      </c>
      <c r="E369" s="57">
        <f>SUM(E366:E368)</f>
        <v>19133</v>
      </c>
      <c r="F369" s="33"/>
    </row>
    <row r="370" spans="1:6" x14ac:dyDescent="0.25">
      <c r="A370" s="19">
        <v>5</v>
      </c>
      <c r="B370" s="45" t="s">
        <v>123</v>
      </c>
      <c r="C370" s="21"/>
      <c r="D370" s="161">
        <v>22</v>
      </c>
      <c r="E370" s="57">
        <v>5754</v>
      </c>
      <c r="F370" s="33" t="s">
        <v>200</v>
      </c>
    </row>
    <row r="371" spans="1:6" x14ac:dyDescent="0.25">
      <c r="A371" s="19">
        <v>6</v>
      </c>
      <c r="B371" s="45" t="s">
        <v>201</v>
      </c>
      <c r="C371" s="21"/>
      <c r="D371" s="161">
        <v>1</v>
      </c>
      <c r="E371" s="57">
        <v>511</v>
      </c>
      <c r="F371" s="33"/>
    </row>
    <row r="372" spans="1:6" x14ac:dyDescent="0.25">
      <c r="A372" s="19">
        <v>7</v>
      </c>
      <c r="B372" s="45" t="s">
        <v>156</v>
      </c>
      <c r="C372" s="21"/>
      <c r="D372" s="161">
        <v>16</v>
      </c>
      <c r="E372" s="57">
        <v>4176</v>
      </c>
      <c r="F372" s="33" t="s">
        <v>200</v>
      </c>
    </row>
    <row r="373" spans="1:6" x14ac:dyDescent="0.25">
      <c r="A373" s="19">
        <v>8</v>
      </c>
      <c r="B373" s="45" t="s">
        <v>181</v>
      </c>
      <c r="C373" s="21"/>
      <c r="D373" s="161">
        <v>14</v>
      </c>
      <c r="E373" s="57">
        <v>3598</v>
      </c>
      <c r="F373" s="33" t="s">
        <v>200</v>
      </c>
    </row>
    <row r="374" spans="1:6" x14ac:dyDescent="0.25">
      <c r="A374" s="19">
        <v>9</v>
      </c>
      <c r="B374" s="45" t="s">
        <v>102</v>
      </c>
      <c r="C374" s="21"/>
      <c r="D374" s="161">
        <v>1</v>
      </c>
      <c r="E374" s="57">
        <v>535</v>
      </c>
      <c r="F374" s="33"/>
    </row>
    <row r="375" spans="1:6" x14ac:dyDescent="0.25">
      <c r="A375" s="19">
        <v>10</v>
      </c>
      <c r="B375" s="45" t="s">
        <v>102</v>
      </c>
      <c r="C375" s="21"/>
      <c r="D375" s="161">
        <v>1</v>
      </c>
      <c r="E375" s="57">
        <v>1568</v>
      </c>
      <c r="F375" s="33" t="s">
        <v>202</v>
      </c>
    </row>
    <row r="376" spans="1:6" ht="15.75" thickBot="1" x14ac:dyDescent="0.3">
      <c r="A376" s="159">
        <v>11</v>
      </c>
      <c r="B376" s="110" t="s">
        <v>203</v>
      </c>
      <c r="C376" s="111"/>
      <c r="D376" s="162">
        <v>2</v>
      </c>
      <c r="E376" s="46">
        <v>895</v>
      </c>
      <c r="F376" s="113" t="s">
        <v>204</v>
      </c>
    </row>
    <row r="377" spans="1:6" ht="15.75" thickBot="1" x14ac:dyDescent="0.3">
      <c r="A377" s="84"/>
      <c r="B377" s="16" t="s">
        <v>28</v>
      </c>
      <c r="C377" s="144"/>
      <c r="D377" s="160">
        <f>SUM(D366:D376)</f>
        <v>62</v>
      </c>
      <c r="E377" s="36">
        <f>SUM(E370:E376)</f>
        <v>17037</v>
      </c>
      <c r="F377" s="13"/>
    </row>
    <row r="378" spans="1:6" ht="15.75" thickBot="1" x14ac:dyDescent="0.3">
      <c r="A378" s="84"/>
      <c r="B378" s="16" t="s">
        <v>205</v>
      </c>
      <c r="C378" s="144"/>
      <c r="D378" s="17"/>
      <c r="E378" s="17"/>
      <c r="F378" s="13"/>
    </row>
    <row r="379" spans="1:6" x14ac:dyDescent="0.25">
      <c r="A379" s="19">
        <v>1</v>
      </c>
      <c r="B379" s="45" t="s">
        <v>206</v>
      </c>
      <c r="C379" s="21" t="s">
        <v>191</v>
      </c>
      <c r="D379" s="57">
        <v>4</v>
      </c>
      <c r="E379" s="57">
        <v>464</v>
      </c>
      <c r="F379" s="33" t="s">
        <v>207</v>
      </c>
    </row>
    <row r="380" spans="1:6" x14ac:dyDescent="0.25">
      <c r="A380" s="19">
        <v>2</v>
      </c>
      <c r="B380" s="45" t="s">
        <v>208</v>
      </c>
      <c r="C380" s="21" t="s">
        <v>12</v>
      </c>
      <c r="D380" s="57">
        <v>2</v>
      </c>
      <c r="E380" s="57">
        <v>1330</v>
      </c>
      <c r="F380" s="33" t="s">
        <v>209</v>
      </c>
    </row>
    <row r="381" spans="1:6" x14ac:dyDescent="0.25">
      <c r="A381" s="19">
        <v>3</v>
      </c>
      <c r="B381" s="45" t="s">
        <v>50</v>
      </c>
      <c r="C381" s="21" t="s">
        <v>171</v>
      </c>
      <c r="D381" s="57">
        <v>2</v>
      </c>
      <c r="E381" s="57">
        <v>4436</v>
      </c>
      <c r="F381" s="33" t="s">
        <v>210</v>
      </c>
    </row>
    <row r="382" spans="1:6" x14ac:dyDescent="0.25">
      <c r="A382" s="19">
        <v>4</v>
      </c>
      <c r="B382" s="45" t="s">
        <v>50</v>
      </c>
      <c r="C382" s="21" t="s">
        <v>191</v>
      </c>
      <c r="D382" s="57">
        <v>22</v>
      </c>
      <c r="E382" s="57">
        <v>10003</v>
      </c>
      <c r="F382" s="33" t="s">
        <v>211</v>
      </c>
    </row>
    <row r="383" spans="1:6" x14ac:dyDescent="0.25">
      <c r="A383" s="19">
        <v>5</v>
      </c>
      <c r="B383" s="45" t="s">
        <v>49</v>
      </c>
      <c r="C383" s="21" t="s">
        <v>191</v>
      </c>
      <c r="D383" s="57">
        <v>11</v>
      </c>
      <c r="E383" s="57">
        <v>1381</v>
      </c>
      <c r="F383" s="33" t="s">
        <v>211</v>
      </c>
    </row>
    <row r="384" spans="1:6" x14ac:dyDescent="0.25">
      <c r="A384" s="19">
        <v>6</v>
      </c>
      <c r="B384" s="45" t="s">
        <v>59</v>
      </c>
      <c r="C384" s="21" t="s">
        <v>191</v>
      </c>
      <c r="D384" s="57">
        <v>10.8</v>
      </c>
      <c r="E384" s="57">
        <v>1231</v>
      </c>
      <c r="F384" s="33" t="s">
        <v>207</v>
      </c>
    </row>
    <row r="385" spans="1:6" x14ac:dyDescent="0.25">
      <c r="A385" s="19">
        <v>7</v>
      </c>
      <c r="B385" s="45" t="s">
        <v>102</v>
      </c>
      <c r="C385" s="21" t="s">
        <v>12</v>
      </c>
      <c r="D385" s="57">
        <v>2</v>
      </c>
      <c r="E385" s="57">
        <v>1330</v>
      </c>
      <c r="F385" s="33" t="s">
        <v>212</v>
      </c>
    </row>
    <row r="386" spans="1:6" x14ac:dyDescent="0.25">
      <c r="A386" s="19">
        <v>8</v>
      </c>
      <c r="B386" s="45" t="s">
        <v>80</v>
      </c>
      <c r="C386" s="21" t="s">
        <v>12</v>
      </c>
      <c r="D386" s="57">
        <v>6.7</v>
      </c>
      <c r="E386" s="57">
        <v>4594</v>
      </c>
      <c r="F386" s="33" t="s">
        <v>213</v>
      </c>
    </row>
    <row r="387" spans="1:6" x14ac:dyDescent="0.25">
      <c r="A387" s="19">
        <v>9</v>
      </c>
      <c r="B387" s="45" t="s">
        <v>96</v>
      </c>
      <c r="C387" s="21"/>
      <c r="D387" s="57"/>
      <c r="E387" s="57">
        <v>4639</v>
      </c>
      <c r="F387" s="33" t="s">
        <v>214</v>
      </c>
    </row>
    <row r="388" spans="1:6" x14ac:dyDescent="0.25">
      <c r="A388" s="19">
        <v>10</v>
      </c>
      <c r="B388" s="45" t="s">
        <v>39</v>
      </c>
      <c r="C388" s="21" t="s">
        <v>191</v>
      </c>
      <c r="D388" s="57">
        <v>28.4</v>
      </c>
      <c r="E388" s="57">
        <v>8779</v>
      </c>
      <c r="F388" s="33" t="s">
        <v>215</v>
      </c>
    </row>
    <row r="389" spans="1:6" x14ac:dyDescent="0.25">
      <c r="A389" s="19">
        <v>11</v>
      </c>
      <c r="B389" s="45" t="s">
        <v>68</v>
      </c>
      <c r="C389" s="21" t="s">
        <v>12</v>
      </c>
      <c r="D389" s="57">
        <v>33</v>
      </c>
      <c r="E389" s="57">
        <v>3870</v>
      </c>
      <c r="F389" s="33" t="s">
        <v>216</v>
      </c>
    </row>
    <row r="390" spans="1:6" x14ac:dyDescent="0.25">
      <c r="A390" s="19">
        <v>12</v>
      </c>
      <c r="B390" s="45" t="s">
        <v>217</v>
      </c>
      <c r="C390" s="21" t="s">
        <v>12</v>
      </c>
      <c r="D390" s="57">
        <v>3</v>
      </c>
      <c r="E390" s="57">
        <v>928</v>
      </c>
      <c r="F390" s="33" t="s">
        <v>215</v>
      </c>
    </row>
    <row r="391" spans="1:6" x14ac:dyDescent="0.25">
      <c r="A391" s="19">
        <v>13</v>
      </c>
      <c r="B391" s="45" t="s">
        <v>203</v>
      </c>
      <c r="C391" s="21" t="s">
        <v>12</v>
      </c>
      <c r="D391" s="57">
        <v>3.8</v>
      </c>
      <c r="E391" s="57">
        <v>1174</v>
      </c>
      <c r="F391" s="33" t="s">
        <v>215</v>
      </c>
    </row>
    <row r="392" spans="1:6" x14ac:dyDescent="0.25">
      <c r="A392" s="19"/>
      <c r="B392" s="21" t="s">
        <v>218</v>
      </c>
      <c r="C392" s="21"/>
      <c r="D392" s="57"/>
      <c r="E392" s="57">
        <v>6349</v>
      </c>
      <c r="F392" s="33" t="s">
        <v>219</v>
      </c>
    </row>
    <row r="393" spans="1:6" x14ac:dyDescent="0.25">
      <c r="A393" s="19">
        <v>14</v>
      </c>
      <c r="B393" s="45" t="s">
        <v>125</v>
      </c>
      <c r="C393" s="21" t="s">
        <v>12</v>
      </c>
      <c r="D393" s="57">
        <v>3.2</v>
      </c>
      <c r="E393" s="57">
        <v>2560</v>
      </c>
      <c r="F393" s="33" t="s">
        <v>213</v>
      </c>
    </row>
    <row r="394" spans="1:6" x14ac:dyDescent="0.25">
      <c r="A394" s="19">
        <v>15</v>
      </c>
      <c r="B394" s="45" t="s">
        <v>125</v>
      </c>
      <c r="C394" s="21" t="s">
        <v>12</v>
      </c>
      <c r="D394" s="57">
        <v>2</v>
      </c>
      <c r="E394" s="57">
        <v>488</v>
      </c>
      <c r="F394" s="33" t="s">
        <v>220</v>
      </c>
    </row>
    <row r="395" spans="1:6" x14ac:dyDescent="0.25">
      <c r="A395" s="19">
        <v>16</v>
      </c>
      <c r="B395" s="45" t="s">
        <v>176</v>
      </c>
      <c r="C395" s="21" t="s">
        <v>12</v>
      </c>
      <c r="D395" s="57">
        <v>2</v>
      </c>
      <c r="E395" s="57">
        <v>488</v>
      </c>
      <c r="F395" s="33" t="s">
        <v>220</v>
      </c>
    </row>
    <row r="396" spans="1:6" x14ac:dyDescent="0.25">
      <c r="A396" s="19">
        <v>17</v>
      </c>
      <c r="B396" s="45" t="s">
        <v>107</v>
      </c>
      <c r="C396" s="21" t="s">
        <v>12</v>
      </c>
      <c r="D396" s="57">
        <v>3</v>
      </c>
      <c r="E396" s="57">
        <v>731</v>
      </c>
      <c r="F396" s="33" t="s">
        <v>220</v>
      </c>
    </row>
    <row r="397" spans="1:6" x14ac:dyDescent="0.25">
      <c r="A397" s="19">
        <v>18</v>
      </c>
      <c r="B397" s="45" t="s">
        <v>134</v>
      </c>
      <c r="C397" s="21" t="s">
        <v>221</v>
      </c>
      <c r="D397" s="57">
        <v>2</v>
      </c>
      <c r="E397" s="57">
        <v>2222</v>
      </c>
      <c r="F397" s="33" t="s">
        <v>222</v>
      </c>
    </row>
    <row r="398" spans="1:6" x14ac:dyDescent="0.25">
      <c r="A398" s="19">
        <v>19</v>
      </c>
      <c r="B398" s="45" t="s">
        <v>123</v>
      </c>
      <c r="C398" s="21" t="s">
        <v>12</v>
      </c>
      <c r="D398" s="57">
        <v>7</v>
      </c>
      <c r="E398" s="57">
        <v>1707</v>
      </c>
      <c r="F398" s="33" t="s">
        <v>220</v>
      </c>
    </row>
    <row r="399" spans="1:6" x14ac:dyDescent="0.25">
      <c r="A399" s="19">
        <v>20</v>
      </c>
      <c r="B399" s="45" t="s">
        <v>167</v>
      </c>
      <c r="C399" s="21" t="s">
        <v>191</v>
      </c>
      <c r="D399" s="57">
        <v>2</v>
      </c>
      <c r="E399" s="163">
        <v>1438</v>
      </c>
      <c r="F399" s="33" t="s">
        <v>207</v>
      </c>
    </row>
    <row r="400" spans="1:6" x14ac:dyDescent="0.25">
      <c r="A400" s="19">
        <v>21</v>
      </c>
      <c r="B400" s="45" t="s">
        <v>140</v>
      </c>
      <c r="C400" s="21" t="s">
        <v>171</v>
      </c>
      <c r="D400" s="57">
        <v>1</v>
      </c>
      <c r="E400" s="163">
        <v>2218</v>
      </c>
      <c r="F400" s="33" t="s">
        <v>222</v>
      </c>
    </row>
    <row r="401" spans="1:6" x14ac:dyDescent="0.25">
      <c r="A401" s="19">
        <v>22</v>
      </c>
      <c r="B401" s="45" t="s">
        <v>145</v>
      </c>
      <c r="C401" s="21" t="s">
        <v>12</v>
      </c>
      <c r="D401" s="57">
        <v>24</v>
      </c>
      <c r="E401" s="163">
        <v>6852</v>
      </c>
      <c r="F401" s="33" t="s">
        <v>223</v>
      </c>
    </row>
    <row r="402" spans="1:6" x14ac:dyDescent="0.25">
      <c r="A402" s="19">
        <v>23</v>
      </c>
      <c r="B402" s="45" t="s">
        <v>145</v>
      </c>
      <c r="C402" s="21" t="s">
        <v>191</v>
      </c>
      <c r="D402" s="57">
        <v>19.600000000000001</v>
      </c>
      <c r="E402" s="163">
        <v>3405</v>
      </c>
      <c r="F402" s="33" t="s">
        <v>211</v>
      </c>
    </row>
    <row r="403" spans="1:6" x14ac:dyDescent="0.25">
      <c r="A403" s="19">
        <v>24</v>
      </c>
      <c r="B403" s="45" t="s">
        <v>41</v>
      </c>
      <c r="C403" s="21"/>
      <c r="D403" s="57"/>
      <c r="E403" s="163">
        <v>32879</v>
      </c>
      <c r="F403" s="33" t="s">
        <v>219</v>
      </c>
    </row>
    <row r="404" spans="1:6" x14ac:dyDescent="0.25">
      <c r="A404" s="19">
        <v>25</v>
      </c>
      <c r="B404" s="45" t="s">
        <v>159</v>
      </c>
      <c r="C404" s="21"/>
      <c r="D404" s="57"/>
      <c r="E404" s="163">
        <v>109852</v>
      </c>
      <c r="F404" s="164" t="s">
        <v>218</v>
      </c>
    </row>
    <row r="405" spans="1:6" x14ac:dyDescent="0.25">
      <c r="A405" s="19">
        <v>26</v>
      </c>
      <c r="B405" s="45" t="s">
        <v>224</v>
      </c>
      <c r="C405" s="21"/>
      <c r="D405" s="57"/>
      <c r="E405" s="163">
        <v>12082</v>
      </c>
      <c r="F405" s="164" t="s">
        <v>218</v>
      </c>
    </row>
    <row r="406" spans="1:6" x14ac:dyDescent="0.25">
      <c r="A406" s="19">
        <v>27</v>
      </c>
      <c r="B406" s="45" t="s">
        <v>83</v>
      </c>
      <c r="C406" s="21"/>
      <c r="D406" s="57"/>
      <c r="E406" s="163">
        <v>11635</v>
      </c>
      <c r="F406" s="164" t="s">
        <v>218</v>
      </c>
    </row>
    <row r="407" spans="1:6" x14ac:dyDescent="0.25">
      <c r="A407" s="19">
        <v>28</v>
      </c>
      <c r="B407" s="45" t="s">
        <v>105</v>
      </c>
      <c r="C407" s="21"/>
      <c r="D407" s="57"/>
      <c r="E407" s="163">
        <v>2145</v>
      </c>
      <c r="F407" s="164" t="s">
        <v>218</v>
      </c>
    </row>
    <row r="408" spans="1:6" x14ac:dyDescent="0.25">
      <c r="A408" s="19">
        <v>29</v>
      </c>
      <c r="B408" s="45" t="s">
        <v>43</v>
      </c>
      <c r="C408" s="21"/>
      <c r="D408" s="57"/>
      <c r="E408" s="163">
        <v>18747</v>
      </c>
      <c r="F408" s="164" t="s">
        <v>218</v>
      </c>
    </row>
    <row r="409" spans="1:6" x14ac:dyDescent="0.25">
      <c r="A409" s="19">
        <v>30</v>
      </c>
      <c r="B409" s="45" t="s">
        <v>35</v>
      </c>
      <c r="C409" s="21"/>
      <c r="D409" s="57"/>
      <c r="E409" s="163">
        <v>115384</v>
      </c>
      <c r="F409" s="164" t="s">
        <v>218</v>
      </c>
    </row>
    <row r="410" spans="1:6" x14ac:dyDescent="0.25">
      <c r="A410" s="19">
        <v>31</v>
      </c>
      <c r="B410" s="45" t="s">
        <v>217</v>
      </c>
      <c r="C410" s="21"/>
      <c r="D410" s="57"/>
      <c r="E410" s="163">
        <v>4353</v>
      </c>
      <c r="F410" s="164" t="s">
        <v>218</v>
      </c>
    </row>
    <row r="411" spans="1:6" x14ac:dyDescent="0.25">
      <c r="A411" s="19">
        <v>32</v>
      </c>
      <c r="B411" s="45" t="s">
        <v>38</v>
      </c>
      <c r="C411" s="21"/>
      <c r="D411" s="57"/>
      <c r="E411" s="163">
        <v>15780</v>
      </c>
      <c r="F411" s="164" t="s">
        <v>218</v>
      </c>
    </row>
    <row r="412" spans="1:6" x14ac:dyDescent="0.25">
      <c r="A412" s="19">
        <v>33</v>
      </c>
      <c r="B412" s="45" t="s">
        <v>225</v>
      </c>
      <c r="C412" s="21"/>
      <c r="D412" s="57"/>
      <c r="E412" s="163">
        <v>6146</v>
      </c>
      <c r="F412" s="164" t="s">
        <v>218</v>
      </c>
    </row>
    <row r="413" spans="1:6" x14ac:dyDescent="0.25">
      <c r="A413" s="19">
        <v>34</v>
      </c>
      <c r="B413" s="45" t="s">
        <v>226</v>
      </c>
      <c r="C413" s="21"/>
      <c r="D413" s="57"/>
      <c r="E413" s="163">
        <v>1823</v>
      </c>
      <c r="F413" s="164" t="s">
        <v>218</v>
      </c>
    </row>
    <row r="414" spans="1:6" x14ac:dyDescent="0.25">
      <c r="A414" s="19">
        <v>35</v>
      </c>
      <c r="B414" s="45" t="s">
        <v>102</v>
      </c>
      <c r="C414" s="21"/>
      <c r="D414" s="57"/>
      <c r="E414" s="163">
        <v>1653</v>
      </c>
      <c r="F414" s="164" t="s">
        <v>218</v>
      </c>
    </row>
    <row r="415" spans="1:6" x14ac:dyDescent="0.25">
      <c r="A415" s="19">
        <v>36</v>
      </c>
      <c r="B415" s="45" t="s">
        <v>227</v>
      </c>
      <c r="C415" s="21"/>
      <c r="D415" s="57"/>
      <c r="E415" s="163">
        <v>3858</v>
      </c>
      <c r="F415" s="164" t="s">
        <v>218</v>
      </c>
    </row>
    <row r="416" spans="1:6" x14ac:dyDescent="0.25">
      <c r="A416" s="19">
        <v>37</v>
      </c>
      <c r="B416" s="45" t="s">
        <v>228</v>
      </c>
      <c r="C416" s="21"/>
      <c r="D416" s="57"/>
      <c r="E416" s="163">
        <v>1075</v>
      </c>
      <c r="F416" s="164" t="s">
        <v>218</v>
      </c>
    </row>
    <row r="417" spans="1:7" x14ac:dyDescent="0.25">
      <c r="A417" s="19">
        <v>38</v>
      </c>
      <c r="B417" s="45" t="s">
        <v>184</v>
      </c>
      <c r="C417" s="21"/>
      <c r="D417" s="57"/>
      <c r="E417" s="163">
        <v>929</v>
      </c>
      <c r="F417" s="164" t="s">
        <v>218</v>
      </c>
    </row>
    <row r="418" spans="1:7" ht="15.75" thickBot="1" x14ac:dyDescent="0.3">
      <c r="A418" s="159"/>
      <c r="B418" s="111" t="s">
        <v>218</v>
      </c>
      <c r="C418" s="111" t="s">
        <v>12</v>
      </c>
      <c r="D418" s="46">
        <v>1</v>
      </c>
      <c r="E418" s="165">
        <v>309</v>
      </c>
      <c r="F418" s="33" t="s">
        <v>215</v>
      </c>
    </row>
    <row r="419" spans="1:7" ht="15.75" thickBot="1" x14ac:dyDescent="0.3">
      <c r="A419" s="84"/>
      <c r="B419" s="16" t="s">
        <v>28</v>
      </c>
      <c r="C419" s="144"/>
      <c r="D419" s="17"/>
      <c r="E419" s="36">
        <f>SUM(E379:E418)</f>
        <v>411267</v>
      </c>
      <c r="F419" s="13"/>
    </row>
    <row r="420" spans="1:7" ht="15.75" thickBot="1" x14ac:dyDescent="0.3">
      <c r="A420" s="166"/>
      <c r="B420" s="16" t="s">
        <v>229</v>
      </c>
      <c r="C420" s="167"/>
      <c r="D420" s="148"/>
      <c r="E420" s="148"/>
      <c r="F420" s="168"/>
    </row>
    <row r="421" spans="1:7" ht="15.75" thickBot="1" x14ac:dyDescent="0.3">
      <c r="A421" s="70">
        <v>1</v>
      </c>
      <c r="B421" s="39" t="s">
        <v>39</v>
      </c>
      <c r="C421" s="147" t="s">
        <v>171</v>
      </c>
      <c r="D421" s="52">
        <v>3</v>
      </c>
      <c r="E421" s="169">
        <v>5712</v>
      </c>
      <c r="F421" s="43" t="s">
        <v>230</v>
      </c>
    </row>
    <row r="422" spans="1:7" x14ac:dyDescent="0.25">
      <c r="A422" s="74">
        <v>2</v>
      </c>
      <c r="B422" s="54" t="s">
        <v>231</v>
      </c>
      <c r="C422" s="147" t="s">
        <v>171</v>
      </c>
      <c r="D422" s="55">
        <v>1</v>
      </c>
      <c r="E422" s="32">
        <v>4260</v>
      </c>
      <c r="F422" s="23" t="s">
        <v>230</v>
      </c>
    </row>
    <row r="423" spans="1:7" x14ac:dyDescent="0.25">
      <c r="A423" s="74">
        <v>3</v>
      </c>
      <c r="B423" s="54" t="s">
        <v>156</v>
      </c>
      <c r="C423" s="118" t="s">
        <v>171</v>
      </c>
      <c r="D423" s="55">
        <v>77</v>
      </c>
      <c r="E423" s="32">
        <v>2847</v>
      </c>
      <c r="F423" s="170" t="s">
        <v>232</v>
      </c>
    </row>
    <row r="424" spans="1:7" x14ac:dyDescent="0.25">
      <c r="A424" s="74"/>
      <c r="B424" s="118" t="s">
        <v>218</v>
      </c>
      <c r="C424" s="118" t="s">
        <v>171</v>
      </c>
      <c r="D424" s="55">
        <v>6</v>
      </c>
      <c r="E424" s="32">
        <v>9547</v>
      </c>
      <c r="F424" s="170" t="s">
        <v>233</v>
      </c>
    </row>
    <row r="425" spans="1:7" x14ac:dyDescent="0.25">
      <c r="A425" s="74"/>
      <c r="B425" s="118" t="s">
        <v>218</v>
      </c>
      <c r="C425" s="118" t="s">
        <v>171</v>
      </c>
      <c r="D425" s="55">
        <v>2</v>
      </c>
      <c r="E425" s="32">
        <v>348</v>
      </c>
      <c r="F425" s="170" t="s">
        <v>234</v>
      </c>
    </row>
    <row r="426" spans="1:7" x14ac:dyDescent="0.25">
      <c r="A426" s="74"/>
      <c r="B426" s="54"/>
      <c r="C426" s="118"/>
      <c r="D426" s="55">
        <v>3</v>
      </c>
      <c r="E426" s="32">
        <v>605</v>
      </c>
      <c r="F426" s="23" t="s">
        <v>235</v>
      </c>
    </row>
    <row r="427" spans="1:7" x14ac:dyDescent="0.25">
      <c r="A427" s="74">
        <v>4</v>
      </c>
      <c r="B427" s="54" t="s">
        <v>123</v>
      </c>
      <c r="C427" s="118" t="s">
        <v>171</v>
      </c>
      <c r="D427" s="55">
        <v>13</v>
      </c>
      <c r="E427" s="32">
        <v>21356</v>
      </c>
      <c r="F427" s="23" t="s">
        <v>230</v>
      </c>
    </row>
    <row r="428" spans="1:7" x14ac:dyDescent="0.25">
      <c r="A428" s="74">
        <v>5</v>
      </c>
      <c r="B428" s="54" t="s">
        <v>154</v>
      </c>
      <c r="C428" s="118" t="s">
        <v>171</v>
      </c>
      <c r="D428" s="55">
        <v>13</v>
      </c>
      <c r="E428" s="29">
        <v>21356</v>
      </c>
      <c r="F428" s="23" t="s">
        <v>230</v>
      </c>
      <c r="G428" s="171"/>
    </row>
    <row r="429" spans="1:7" x14ac:dyDescent="0.25">
      <c r="A429" s="74">
        <v>6</v>
      </c>
      <c r="B429" s="54" t="s">
        <v>123</v>
      </c>
      <c r="C429" s="118" t="s">
        <v>171</v>
      </c>
      <c r="D429" s="55">
        <v>346</v>
      </c>
      <c r="E429" s="31">
        <v>12773</v>
      </c>
      <c r="F429" s="170" t="s">
        <v>232</v>
      </c>
    </row>
    <row r="430" spans="1:7" x14ac:dyDescent="0.25">
      <c r="A430" s="74"/>
      <c r="B430" s="54"/>
      <c r="C430" s="118" t="s">
        <v>171</v>
      </c>
      <c r="D430" s="55">
        <v>7</v>
      </c>
      <c r="E430" s="31">
        <v>3873</v>
      </c>
      <c r="F430" s="172" t="s">
        <v>236</v>
      </c>
    </row>
    <row r="431" spans="1:7" x14ac:dyDescent="0.25">
      <c r="A431" s="74"/>
      <c r="B431" s="54"/>
      <c r="C431" s="118" t="s">
        <v>171</v>
      </c>
      <c r="D431" s="55">
        <v>7</v>
      </c>
      <c r="E431" s="31">
        <v>1234</v>
      </c>
      <c r="F431" s="172" t="s">
        <v>235</v>
      </c>
    </row>
    <row r="432" spans="1:7" x14ac:dyDescent="0.25">
      <c r="A432" s="74"/>
      <c r="B432" s="54"/>
      <c r="C432" s="118" t="s">
        <v>191</v>
      </c>
      <c r="D432" s="55">
        <v>18</v>
      </c>
      <c r="E432" s="31">
        <v>635</v>
      </c>
      <c r="F432" s="172" t="s">
        <v>237</v>
      </c>
    </row>
    <row r="433" spans="1:7" x14ac:dyDescent="0.25">
      <c r="A433" s="74">
        <v>7</v>
      </c>
      <c r="B433" s="54" t="s">
        <v>26</v>
      </c>
      <c r="C433" s="118" t="s">
        <v>171</v>
      </c>
      <c r="D433" s="55">
        <v>5</v>
      </c>
      <c r="E433" s="29">
        <v>184</v>
      </c>
      <c r="F433" s="172" t="s">
        <v>232</v>
      </c>
    </row>
    <row r="434" spans="1:7" x14ac:dyDescent="0.25">
      <c r="A434" s="74">
        <v>8</v>
      </c>
      <c r="B434" s="54" t="s">
        <v>180</v>
      </c>
      <c r="C434" s="118" t="s">
        <v>171</v>
      </c>
      <c r="D434" s="55">
        <v>23</v>
      </c>
      <c r="E434" s="29">
        <v>850</v>
      </c>
      <c r="F434" s="172" t="s">
        <v>232</v>
      </c>
      <c r="G434" s="171"/>
    </row>
    <row r="435" spans="1:7" x14ac:dyDescent="0.25">
      <c r="A435" s="74">
        <v>9</v>
      </c>
      <c r="B435" s="54" t="s">
        <v>154</v>
      </c>
      <c r="C435" s="118" t="s">
        <v>171</v>
      </c>
      <c r="D435" s="55">
        <v>11</v>
      </c>
      <c r="E435" s="29">
        <v>405</v>
      </c>
      <c r="F435" s="172" t="s">
        <v>232</v>
      </c>
    </row>
    <row r="436" spans="1:7" x14ac:dyDescent="0.25">
      <c r="A436" s="74">
        <v>10</v>
      </c>
      <c r="B436" s="54" t="s">
        <v>125</v>
      </c>
      <c r="C436" s="118" t="s">
        <v>171</v>
      </c>
      <c r="D436" s="55">
        <v>58</v>
      </c>
      <c r="E436" s="29">
        <v>2143</v>
      </c>
      <c r="F436" s="172" t="s">
        <v>232</v>
      </c>
    </row>
    <row r="437" spans="1:7" x14ac:dyDescent="0.25">
      <c r="A437" s="74"/>
      <c r="B437" s="54"/>
      <c r="C437" s="118" t="s">
        <v>171</v>
      </c>
      <c r="D437" s="55">
        <v>1</v>
      </c>
      <c r="E437" s="29">
        <v>1090</v>
      </c>
      <c r="F437" s="172" t="s">
        <v>230</v>
      </c>
    </row>
    <row r="438" spans="1:7" x14ac:dyDescent="0.25">
      <c r="A438" s="74"/>
      <c r="B438" s="54"/>
      <c r="C438" s="118" t="s">
        <v>171</v>
      </c>
      <c r="D438" s="55">
        <v>2</v>
      </c>
      <c r="E438" s="29">
        <v>349</v>
      </c>
      <c r="F438" s="172" t="s">
        <v>234</v>
      </c>
    </row>
    <row r="439" spans="1:7" x14ac:dyDescent="0.25">
      <c r="A439" s="74"/>
      <c r="B439" s="54"/>
      <c r="C439" s="118" t="s">
        <v>171</v>
      </c>
      <c r="D439" s="55">
        <v>3</v>
      </c>
      <c r="E439" s="29">
        <v>1687</v>
      </c>
      <c r="F439" s="172" t="s">
        <v>236</v>
      </c>
    </row>
    <row r="440" spans="1:7" x14ac:dyDescent="0.25">
      <c r="A440" s="74">
        <v>11</v>
      </c>
      <c r="B440" s="54" t="s">
        <v>176</v>
      </c>
      <c r="C440" s="118" t="s">
        <v>171</v>
      </c>
      <c r="D440" s="55">
        <v>22</v>
      </c>
      <c r="E440" s="29">
        <v>812</v>
      </c>
      <c r="F440" s="172" t="s">
        <v>232</v>
      </c>
    </row>
    <row r="441" spans="1:7" x14ac:dyDescent="0.25">
      <c r="A441" s="74">
        <v>12</v>
      </c>
      <c r="B441" s="54" t="s">
        <v>175</v>
      </c>
      <c r="C441" s="118" t="s">
        <v>171</v>
      </c>
      <c r="D441" s="55">
        <v>2</v>
      </c>
      <c r="E441" s="29">
        <v>738</v>
      </c>
      <c r="F441" s="172" t="s">
        <v>232</v>
      </c>
    </row>
    <row r="442" spans="1:7" x14ac:dyDescent="0.25">
      <c r="A442" s="74">
        <v>13</v>
      </c>
      <c r="B442" s="54" t="s">
        <v>152</v>
      </c>
      <c r="C442" s="118" t="s">
        <v>171</v>
      </c>
      <c r="D442" s="55">
        <v>5</v>
      </c>
      <c r="E442" s="29">
        <v>184</v>
      </c>
      <c r="F442" s="172" t="s">
        <v>232</v>
      </c>
    </row>
    <row r="443" spans="1:7" x14ac:dyDescent="0.25">
      <c r="A443" s="74">
        <v>14</v>
      </c>
      <c r="B443" s="54" t="s">
        <v>163</v>
      </c>
      <c r="C443" s="118" t="s">
        <v>171</v>
      </c>
      <c r="D443" s="55">
        <v>1</v>
      </c>
      <c r="E443" s="29">
        <v>2035</v>
      </c>
      <c r="F443" s="172" t="s">
        <v>230</v>
      </c>
    </row>
    <row r="444" spans="1:7" x14ac:dyDescent="0.25">
      <c r="A444" s="74">
        <v>15</v>
      </c>
      <c r="B444" s="54" t="s">
        <v>129</v>
      </c>
      <c r="C444" s="118" t="s">
        <v>171</v>
      </c>
      <c r="D444" s="55">
        <v>10</v>
      </c>
      <c r="E444" s="29">
        <v>369</v>
      </c>
      <c r="F444" s="172" t="s">
        <v>232</v>
      </c>
    </row>
    <row r="445" spans="1:7" x14ac:dyDescent="0.25">
      <c r="A445" s="74"/>
      <c r="B445" s="54"/>
      <c r="C445" s="118" t="s">
        <v>230</v>
      </c>
      <c r="D445" s="55">
        <v>1</v>
      </c>
      <c r="E445" s="29">
        <v>1090</v>
      </c>
      <c r="F445" s="172" t="s">
        <v>230</v>
      </c>
    </row>
    <row r="446" spans="1:7" x14ac:dyDescent="0.25">
      <c r="A446" s="74">
        <v>16</v>
      </c>
      <c r="B446" s="54" t="s">
        <v>128</v>
      </c>
      <c r="C446" s="118" t="s">
        <v>171</v>
      </c>
      <c r="D446" s="55">
        <v>23</v>
      </c>
      <c r="E446" s="29">
        <v>853</v>
      </c>
      <c r="F446" s="172" t="s">
        <v>232</v>
      </c>
    </row>
    <row r="447" spans="1:7" x14ac:dyDescent="0.25">
      <c r="A447" s="74">
        <v>17</v>
      </c>
      <c r="B447" s="45" t="s">
        <v>126</v>
      </c>
      <c r="C447" s="118" t="s">
        <v>171</v>
      </c>
      <c r="D447" s="55">
        <v>7</v>
      </c>
      <c r="E447" s="29">
        <v>259</v>
      </c>
      <c r="F447" s="172" t="s">
        <v>232</v>
      </c>
    </row>
    <row r="448" spans="1:7" x14ac:dyDescent="0.25">
      <c r="A448" s="74">
        <v>18</v>
      </c>
      <c r="B448" s="54" t="s">
        <v>143</v>
      </c>
      <c r="C448" s="118" t="s">
        <v>171</v>
      </c>
      <c r="D448" s="107">
        <v>2</v>
      </c>
      <c r="E448" s="32">
        <v>4236</v>
      </c>
      <c r="F448" s="173" t="s">
        <v>238</v>
      </c>
    </row>
    <row r="449" spans="1:7" x14ac:dyDescent="0.25">
      <c r="A449" s="74">
        <v>19</v>
      </c>
      <c r="B449" s="45" t="s">
        <v>31</v>
      </c>
      <c r="C449" s="118" t="s">
        <v>171</v>
      </c>
      <c r="D449" s="35">
        <v>1</v>
      </c>
      <c r="E449" s="32">
        <v>1257</v>
      </c>
      <c r="F449" s="173" t="s">
        <v>238</v>
      </c>
      <c r="G449" s="174"/>
    </row>
    <row r="450" spans="1:7" x14ac:dyDescent="0.25">
      <c r="A450" s="74"/>
      <c r="B450" s="45"/>
      <c r="C450" s="118" t="s">
        <v>171</v>
      </c>
      <c r="D450" s="35">
        <v>10</v>
      </c>
      <c r="E450" s="32">
        <v>382</v>
      </c>
      <c r="F450" s="172" t="s">
        <v>232</v>
      </c>
      <c r="G450" s="174"/>
    </row>
    <row r="451" spans="1:7" x14ac:dyDescent="0.25">
      <c r="A451" s="74">
        <v>20</v>
      </c>
      <c r="B451" s="45" t="s">
        <v>239</v>
      </c>
      <c r="C451" s="21" t="s">
        <v>171</v>
      </c>
      <c r="D451" s="35"/>
      <c r="E451" s="32">
        <v>17512</v>
      </c>
      <c r="F451" s="173" t="s">
        <v>240</v>
      </c>
    </row>
    <row r="452" spans="1:7" x14ac:dyDescent="0.25">
      <c r="A452" s="74"/>
      <c r="B452" s="45" t="s">
        <v>241</v>
      </c>
      <c r="C452" s="21" t="s">
        <v>171</v>
      </c>
      <c r="D452" s="35">
        <v>83</v>
      </c>
      <c r="E452" s="32">
        <v>5021</v>
      </c>
      <c r="F452" s="172" t="s">
        <v>232</v>
      </c>
    </row>
    <row r="453" spans="1:7" x14ac:dyDescent="0.25">
      <c r="A453" s="74">
        <v>21</v>
      </c>
      <c r="B453" s="45" t="s">
        <v>242</v>
      </c>
      <c r="C453" s="21" t="s">
        <v>171</v>
      </c>
      <c r="D453" s="35"/>
      <c r="E453" s="32">
        <v>52460</v>
      </c>
      <c r="F453" s="173" t="s">
        <v>240</v>
      </c>
    </row>
    <row r="454" spans="1:7" x14ac:dyDescent="0.25">
      <c r="A454" s="74"/>
      <c r="B454" s="54"/>
      <c r="C454" s="21" t="s">
        <v>171</v>
      </c>
      <c r="D454" s="35">
        <v>13</v>
      </c>
      <c r="E454" s="32">
        <v>479</v>
      </c>
      <c r="F454" s="172" t="s">
        <v>232</v>
      </c>
    </row>
    <row r="455" spans="1:7" x14ac:dyDescent="0.25">
      <c r="A455" s="74">
        <v>22</v>
      </c>
      <c r="B455" s="54" t="s">
        <v>243</v>
      </c>
      <c r="C455" s="21" t="s">
        <v>150</v>
      </c>
      <c r="D455" s="35">
        <v>8.5</v>
      </c>
      <c r="E455" s="32">
        <v>487</v>
      </c>
      <c r="F455" s="173" t="s">
        <v>240</v>
      </c>
      <c r="G455" s="171"/>
    </row>
    <row r="456" spans="1:7" x14ac:dyDescent="0.25">
      <c r="A456" s="74"/>
      <c r="B456" s="118" t="s">
        <v>218</v>
      </c>
      <c r="C456" s="21" t="s">
        <v>171</v>
      </c>
      <c r="D456" s="35">
        <v>4</v>
      </c>
      <c r="E456" s="32">
        <v>148</v>
      </c>
      <c r="F456" s="33" t="s">
        <v>232</v>
      </c>
      <c r="G456" s="171"/>
    </row>
    <row r="457" spans="1:7" x14ac:dyDescent="0.25">
      <c r="A457" s="74">
        <v>23</v>
      </c>
      <c r="B457" s="45" t="s">
        <v>155</v>
      </c>
      <c r="C457" s="21" t="s">
        <v>171</v>
      </c>
      <c r="D457" s="35">
        <v>34</v>
      </c>
      <c r="E457" s="32">
        <v>1259</v>
      </c>
      <c r="F457" s="33" t="s">
        <v>232</v>
      </c>
      <c r="G457" s="171"/>
    </row>
    <row r="458" spans="1:7" x14ac:dyDescent="0.25">
      <c r="A458" s="74">
        <v>24</v>
      </c>
      <c r="B458" s="45" t="s">
        <v>61</v>
      </c>
      <c r="C458" s="21" t="s">
        <v>171</v>
      </c>
      <c r="D458" s="35">
        <v>80</v>
      </c>
      <c r="E458" s="57">
        <v>2970</v>
      </c>
      <c r="F458" s="33" t="s">
        <v>232</v>
      </c>
      <c r="G458" s="171"/>
    </row>
    <row r="459" spans="1:7" x14ac:dyDescent="0.25">
      <c r="A459" s="74">
        <v>25</v>
      </c>
      <c r="B459" s="45" t="s">
        <v>139</v>
      </c>
      <c r="C459" s="21" t="s">
        <v>191</v>
      </c>
      <c r="D459" s="35">
        <v>8</v>
      </c>
      <c r="E459" s="57">
        <v>286</v>
      </c>
      <c r="F459" s="33" t="s">
        <v>232</v>
      </c>
      <c r="G459" s="171"/>
    </row>
    <row r="460" spans="1:7" x14ac:dyDescent="0.25">
      <c r="A460" s="74">
        <v>26</v>
      </c>
      <c r="B460" s="45" t="s">
        <v>127</v>
      </c>
      <c r="C460" s="21" t="s">
        <v>191</v>
      </c>
      <c r="D460" s="35">
        <v>17</v>
      </c>
      <c r="E460" s="57">
        <v>2819</v>
      </c>
      <c r="F460" s="33" t="s">
        <v>237</v>
      </c>
    </row>
    <row r="461" spans="1:7" x14ac:dyDescent="0.25">
      <c r="A461" s="74">
        <v>27</v>
      </c>
      <c r="B461" s="45" t="s">
        <v>217</v>
      </c>
      <c r="C461" s="21" t="s">
        <v>221</v>
      </c>
      <c r="D461" s="35">
        <v>1</v>
      </c>
      <c r="E461" s="57">
        <v>562</v>
      </c>
      <c r="F461" s="33" t="s">
        <v>236</v>
      </c>
    </row>
    <row r="462" spans="1:7" x14ac:dyDescent="0.25">
      <c r="A462" s="74">
        <v>28</v>
      </c>
      <c r="B462" s="45" t="s">
        <v>107</v>
      </c>
      <c r="C462" s="21" t="s">
        <v>221</v>
      </c>
      <c r="D462" s="35">
        <v>17</v>
      </c>
      <c r="E462" s="57">
        <v>624</v>
      </c>
      <c r="F462" s="33" t="s">
        <v>232</v>
      </c>
    </row>
    <row r="463" spans="1:7" x14ac:dyDescent="0.25">
      <c r="A463" s="74">
        <v>29</v>
      </c>
      <c r="B463" s="45" t="s">
        <v>51</v>
      </c>
      <c r="C463" s="21" t="s">
        <v>221</v>
      </c>
      <c r="D463" s="35">
        <v>18</v>
      </c>
      <c r="E463" s="57">
        <v>756</v>
      </c>
      <c r="F463" s="33" t="s">
        <v>232</v>
      </c>
    </row>
    <row r="464" spans="1:7" x14ac:dyDescent="0.25">
      <c r="A464" s="74">
        <v>30</v>
      </c>
      <c r="B464" s="45" t="s">
        <v>138</v>
      </c>
      <c r="C464" s="21" t="s">
        <v>221</v>
      </c>
      <c r="D464" s="35">
        <v>7</v>
      </c>
      <c r="E464" s="57">
        <v>294</v>
      </c>
      <c r="F464" s="33" t="s">
        <v>232</v>
      </c>
    </row>
    <row r="465" spans="1:6" x14ac:dyDescent="0.25">
      <c r="A465" s="74">
        <v>31</v>
      </c>
      <c r="B465" s="45" t="s">
        <v>134</v>
      </c>
      <c r="C465" s="21" t="s">
        <v>221</v>
      </c>
      <c r="D465" s="35">
        <v>10</v>
      </c>
      <c r="E465" s="57">
        <v>355</v>
      </c>
      <c r="F465" s="33" t="s">
        <v>237</v>
      </c>
    </row>
    <row r="466" spans="1:6" x14ac:dyDescent="0.25">
      <c r="A466" s="74">
        <v>32</v>
      </c>
      <c r="B466" s="45" t="s">
        <v>57</v>
      </c>
      <c r="C466" s="21" t="s">
        <v>221</v>
      </c>
      <c r="D466" s="35">
        <v>8</v>
      </c>
      <c r="E466" s="57">
        <v>254</v>
      </c>
      <c r="F466" s="33" t="s">
        <v>232</v>
      </c>
    </row>
    <row r="467" spans="1:6" x14ac:dyDescent="0.25">
      <c r="A467" s="19"/>
      <c r="B467" s="21" t="s">
        <v>218</v>
      </c>
      <c r="C467" s="21" t="s">
        <v>221</v>
      </c>
      <c r="D467" s="35">
        <v>1</v>
      </c>
      <c r="E467" s="57">
        <v>3486</v>
      </c>
      <c r="F467" s="33" t="s">
        <v>230</v>
      </c>
    </row>
    <row r="468" spans="1:6" x14ac:dyDescent="0.25">
      <c r="A468" s="19">
        <v>33</v>
      </c>
      <c r="B468" s="45" t="s">
        <v>59</v>
      </c>
      <c r="C468" s="21"/>
      <c r="D468" s="35"/>
      <c r="E468" s="57">
        <v>8207</v>
      </c>
      <c r="F468" s="173" t="s">
        <v>240</v>
      </c>
    </row>
    <row r="469" spans="1:6" x14ac:dyDescent="0.25">
      <c r="A469" s="19"/>
      <c r="B469" s="21" t="s">
        <v>218</v>
      </c>
      <c r="C469" s="21" t="s">
        <v>221</v>
      </c>
      <c r="D469" s="35">
        <v>53</v>
      </c>
      <c r="E469" s="57">
        <v>3859</v>
      </c>
      <c r="F469" s="33" t="s">
        <v>232</v>
      </c>
    </row>
    <row r="470" spans="1:6" x14ac:dyDescent="0.25">
      <c r="A470" s="19">
        <v>34</v>
      </c>
      <c r="B470" s="45" t="s">
        <v>140</v>
      </c>
      <c r="C470" s="21" t="s">
        <v>221</v>
      </c>
      <c r="D470" s="35">
        <v>4</v>
      </c>
      <c r="E470" s="57">
        <v>129</v>
      </c>
      <c r="F470" s="33" t="s">
        <v>232</v>
      </c>
    </row>
    <row r="471" spans="1:6" x14ac:dyDescent="0.25">
      <c r="A471" s="19">
        <v>35</v>
      </c>
      <c r="B471" s="45" t="s">
        <v>167</v>
      </c>
      <c r="C471" s="21" t="s">
        <v>221</v>
      </c>
      <c r="D471" s="35">
        <v>1</v>
      </c>
      <c r="E471" s="57">
        <v>1211</v>
      </c>
      <c r="F471" s="173" t="s">
        <v>238</v>
      </c>
    </row>
    <row r="472" spans="1:6" x14ac:dyDescent="0.25">
      <c r="A472" s="19"/>
      <c r="B472" s="21" t="s">
        <v>218</v>
      </c>
      <c r="C472" s="21" t="s">
        <v>221</v>
      </c>
      <c r="D472" s="35">
        <v>10</v>
      </c>
      <c r="E472" s="57">
        <v>9427</v>
      </c>
      <c r="F472" s="33" t="s">
        <v>236</v>
      </c>
    </row>
    <row r="473" spans="1:6" x14ac:dyDescent="0.25">
      <c r="A473" s="19">
        <v>36</v>
      </c>
      <c r="B473" s="45" t="s">
        <v>131</v>
      </c>
      <c r="C473" s="21" t="s">
        <v>221</v>
      </c>
      <c r="D473" s="35">
        <v>46</v>
      </c>
      <c r="E473" s="57">
        <v>5497</v>
      </c>
      <c r="F473" s="33" t="s">
        <v>232</v>
      </c>
    </row>
    <row r="474" spans="1:6" x14ac:dyDescent="0.25">
      <c r="A474" s="19">
        <v>37</v>
      </c>
      <c r="B474" s="45" t="s">
        <v>58</v>
      </c>
      <c r="C474" s="21" t="s">
        <v>221</v>
      </c>
      <c r="D474" s="35">
        <v>21</v>
      </c>
      <c r="E474" s="57">
        <v>670</v>
      </c>
      <c r="F474" s="33" t="s">
        <v>232</v>
      </c>
    </row>
    <row r="475" spans="1:6" x14ac:dyDescent="0.25">
      <c r="A475" s="19">
        <v>38</v>
      </c>
      <c r="B475" s="45" t="s">
        <v>56</v>
      </c>
      <c r="C475" s="21" t="s">
        <v>221</v>
      </c>
      <c r="D475" s="35">
        <v>15</v>
      </c>
      <c r="E475" s="57">
        <v>554</v>
      </c>
      <c r="F475" s="33" t="s">
        <v>232</v>
      </c>
    </row>
    <row r="476" spans="1:6" x14ac:dyDescent="0.25">
      <c r="A476" s="19">
        <v>39</v>
      </c>
      <c r="B476" s="45" t="s">
        <v>46</v>
      </c>
      <c r="C476" s="21" t="s">
        <v>221</v>
      </c>
      <c r="D476" s="35">
        <v>21</v>
      </c>
      <c r="E476" s="57">
        <v>777</v>
      </c>
      <c r="F476" s="33" t="s">
        <v>232</v>
      </c>
    </row>
    <row r="477" spans="1:6" x14ac:dyDescent="0.25">
      <c r="A477" s="19">
        <v>40</v>
      </c>
      <c r="B477" s="45" t="s">
        <v>48</v>
      </c>
      <c r="C477" s="21" t="s">
        <v>221</v>
      </c>
      <c r="D477" s="35">
        <v>1</v>
      </c>
      <c r="E477" s="57">
        <v>511</v>
      </c>
      <c r="F477" s="33" t="s">
        <v>232</v>
      </c>
    </row>
    <row r="478" spans="1:6" x14ac:dyDescent="0.25">
      <c r="A478" s="19">
        <v>41</v>
      </c>
      <c r="B478" s="45" t="s">
        <v>60</v>
      </c>
      <c r="C478" s="21" t="s">
        <v>221</v>
      </c>
      <c r="D478" s="35">
        <v>106</v>
      </c>
      <c r="E478" s="57">
        <v>5846</v>
      </c>
      <c r="F478" s="33" t="s">
        <v>232</v>
      </c>
    </row>
    <row r="479" spans="1:6" x14ac:dyDescent="0.25">
      <c r="A479" s="19">
        <v>42</v>
      </c>
      <c r="B479" s="45" t="s">
        <v>145</v>
      </c>
      <c r="C479" s="21" t="s">
        <v>221</v>
      </c>
      <c r="D479" s="35">
        <v>33</v>
      </c>
      <c r="E479" s="57">
        <v>1219</v>
      </c>
      <c r="F479" s="33" t="s">
        <v>232</v>
      </c>
    </row>
    <row r="480" spans="1:6" x14ac:dyDescent="0.25">
      <c r="A480" s="19">
        <v>43</v>
      </c>
      <c r="B480" s="45" t="s">
        <v>54</v>
      </c>
      <c r="C480" s="21" t="s">
        <v>191</v>
      </c>
      <c r="D480" s="35">
        <v>10</v>
      </c>
      <c r="E480" s="57">
        <v>355</v>
      </c>
      <c r="F480" s="33" t="s">
        <v>237</v>
      </c>
    </row>
    <row r="481" spans="1:6" x14ac:dyDescent="0.25">
      <c r="A481" s="19"/>
      <c r="B481" s="21" t="s">
        <v>218</v>
      </c>
      <c r="C481" s="21" t="s">
        <v>171</v>
      </c>
      <c r="D481" s="35">
        <v>142</v>
      </c>
      <c r="E481" s="57">
        <v>5290</v>
      </c>
      <c r="F481" s="33" t="s">
        <v>232</v>
      </c>
    </row>
    <row r="482" spans="1:6" x14ac:dyDescent="0.25">
      <c r="A482" s="19">
        <v>44</v>
      </c>
      <c r="B482" s="45" t="s">
        <v>141</v>
      </c>
      <c r="C482" s="21" t="s">
        <v>171</v>
      </c>
      <c r="D482" s="35">
        <v>48</v>
      </c>
      <c r="E482" s="57">
        <v>1876</v>
      </c>
      <c r="F482" s="33" t="s">
        <v>232</v>
      </c>
    </row>
    <row r="483" spans="1:6" x14ac:dyDescent="0.25">
      <c r="A483" s="19">
        <v>45</v>
      </c>
      <c r="B483" s="45" t="s">
        <v>47</v>
      </c>
      <c r="C483" s="21" t="s">
        <v>171</v>
      </c>
      <c r="D483" s="35">
        <v>180</v>
      </c>
      <c r="E483" s="57">
        <v>6724</v>
      </c>
      <c r="F483" s="33" t="s">
        <v>232</v>
      </c>
    </row>
    <row r="484" spans="1:6" x14ac:dyDescent="0.25">
      <c r="A484" s="19">
        <v>46</v>
      </c>
      <c r="B484" s="45" t="s">
        <v>49</v>
      </c>
      <c r="C484" s="21"/>
      <c r="D484" s="35"/>
      <c r="E484" s="57">
        <v>3475</v>
      </c>
      <c r="F484" s="33" t="s">
        <v>240</v>
      </c>
    </row>
    <row r="485" spans="1:6" x14ac:dyDescent="0.25">
      <c r="A485" s="19">
        <v>47</v>
      </c>
      <c r="B485" s="45" t="s">
        <v>49</v>
      </c>
      <c r="C485" s="21" t="s">
        <v>171</v>
      </c>
      <c r="D485" s="35">
        <v>115</v>
      </c>
      <c r="E485" s="57">
        <v>4260</v>
      </c>
      <c r="F485" s="33" t="s">
        <v>232</v>
      </c>
    </row>
    <row r="486" spans="1:6" ht="15.75" thickBot="1" x14ac:dyDescent="0.3">
      <c r="A486" s="175">
        <v>48</v>
      </c>
      <c r="B486" s="140" t="s">
        <v>102</v>
      </c>
      <c r="C486" s="93" t="s">
        <v>171</v>
      </c>
      <c r="D486" s="176">
        <v>1</v>
      </c>
      <c r="E486" s="177">
        <v>706</v>
      </c>
      <c r="F486" s="178" t="s">
        <v>236</v>
      </c>
    </row>
    <row r="487" spans="1:6" ht="15.75" thickBot="1" x14ac:dyDescent="0.3">
      <c r="A487" s="84"/>
      <c r="B487" s="16" t="s">
        <v>28</v>
      </c>
      <c r="C487" s="144"/>
      <c r="D487" s="17"/>
      <c r="E487" s="36">
        <f>SUM(E421:E486)</f>
        <v>253834</v>
      </c>
      <c r="F487" s="13"/>
    </row>
    <row r="488" spans="1:6" ht="16.5" thickBot="1" x14ac:dyDescent="0.3">
      <c r="A488" s="62"/>
      <c r="B488" s="179" t="s">
        <v>244</v>
      </c>
      <c r="C488" s="68"/>
      <c r="D488" s="17"/>
      <c r="E488" s="180">
        <f>E487+E419+E377+E364+E344+E338+E332+E326+E295+E255+E223+E185+E152+E133+E110+E97+E73+E66+E58+E40+E27+E23</f>
        <v>12226067.940000001</v>
      </c>
      <c r="F488" s="13"/>
    </row>
    <row r="489" spans="1:6" ht="15.75" x14ac:dyDescent="0.25">
      <c r="B489" s="181"/>
    </row>
    <row r="490" spans="1:6" x14ac:dyDescent="0.25">
      <c r="E490" s="182"/>
    </row>
    <row r="492" spans="1:6" x14ac:dyDescent="0.25">
      <c r="E492" s="1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2016-04-05T11:54:35Z</dcterms:modified>
</cp:coreProperties>
</file>